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5" yWindow="165" windowWidth="11415" windowHeight="6945" tabRatio="954" activeTab="0"/>
  </bookViews>
  <sheets>
    <sheet name="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<sst xmlns="http://schemas.openxmlformats.org/spreadsheetml/2006/main" count="271" uniqueCount="33">
  <si>
    <t>ugC/ml</t>
  </si>
  <si>
    <t>sample</t>
  </si>
  <si>
    <t>site</t>
  </si>
  <si>
    <t>date</t>
  </si>
  <si>
    <t>unfum rep1</t>
  </si>
  <si>
    <t>unfum rep 2</t>
  </si>
  <si>
    <t>fum rep1</t>
  </si>
  <si>
    <t>fum rep2</t>
  </si>
  <si>
    <t>boat wt</t>
  </si>
  <si>
    <t>boat+fresh</t>
  </si>
  <si>
    <t>boat+dry</t>
  </si>
  <si>
    <t>dry/wet</t>
  </si>
  <si>
    <t>unfum fresh ss</t>
  </si>
  <si>
    <t>fum fresh ss</t>
  </si>
  <si>
    <t>unfum ugC/g soil</t>
  </si>
  <si>
    <t>fum ugC/g soil</t>
  </si>
  <si>
    <t>A</t>
  </si>
  <si>
    <t>B</t>
  </si>
  <si>
    <t>C</t>
  </si>
  <si>
    <t>D</t>
  </si>
  <si>
    <t>.</t>
  </si>
  <si>
    <t>fum - unfum</t>
  </si>
  <si>
    <t>avg.</t>
  </si>
  <si>
    <t>microbial C</t>
  </si>
  <si>
    <t>std. Error</t>
  </si>
  <si>
    <t>treatment</t>
  </si>
  <si>
    <t>error</t>
  </si>
  <si>
    <t>Site</t>
  </si>
  <si>
    <t>S1</t>
  </si>
  <si>
    <t>S2</t>
  </si>
  <si>
    <t>S3</t>
  </si>
  <si>
    <t>S4</t>
  </si>
  <si>
    <t>S5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</si>
</sst>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dd"/>
    <numFmt numFmtId="165" formatCode="m/d/yy"/>
  </numFmts>
  <fonts count="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7"/>
  <sheetViews>
    <sheetView tabSelected="1" workbookViewId="0" topLeftCell="A3">
      <selection activeCell="I22" sqref="I22"/>
    </sheetView>
  </sheetViews>
  <sheetFormatPr defaultColWidth="9.00390625" defaultRowHeight="12.75"/>
  <sheetData>
    <row r="3" spans="2:7" ht="12.75">
      <c r="B3" s="4" t="s">
        <v>25</v>
      </c>
      <c r="C3" s="5">
        <v>35208</v>
      </c>
      <c r="D3" s="5">
        <v>35222</v>
      </c>
      <c r="E3" s="5">
        <v>35241</v>
      </c>
      <c r="F3" s="5">
        <v>35269</v>
      </c>
      <c r="G3" s="5">
        <v>35321</v>
      </c>
    </row>
    <row r="4" ht="12.75">
      <c r="B4" s="4"/>
    </row>
    <row r="5" spans="2:7" ht="12.75">
      <c r="B5" s="4" t="s">
        <v>16</v>
      </c>
      <c r="C5">
        <v>1041.454488192458</v>
      </c>
      <c r="D5">
        <v>1102.1716921347077</v>
      </c>
      <c r="E5">
        <v>1142.8100416976804</v>
      </c>
      <c r="F5">
        <v>1073.2346612225078</v>
      </c>
      <c r="G5">
        <v>3079.7620992032435</v>
      </c>
    </row>
    <row r="6" spans="2:7" ht="12.75">
      <c r="B6" s="4" t="s">
        <v>17</v>
      </c>
      <c r="C6">
        <v>1052.107443390561</v>
      </c>
      <c r="D6">
        <v>1680.980149531155</v>
      </c>
      <c r="E6">
        <v>908.0711035419151</v>
      </c>
      <c r="F6">
        <v>1136.351332922883</v>
      </c>
      <c r="G6">
        <v>3174.436028895948</v>
      </c>
    </row>
    <row r="7" spans="2:7" ht="12.75">
      <c r="B7" s="4" t="s">
        <v>18</v>
      </c>
      <c r="C7">
        <v>1145.225675969478</v>
      </c>
      <c r="D7">
        <v>1462.9922046908896</v>
      </c>
      <c r="E7">
        <v>857.8121483345485</v>
      </c>
      <c r="F7">
        <v>957.7852286255154</v>
      </c>
      <c r="G7">
        <v>2966.7458804727444</v>
      </c>
    </row>
    <row r="8" spans="2:7" ht="12.75">
      <c r="B8" s="4" t="s">
        <v>19</v>
      </c>
      <c r="C8">
        <v>939.7618613174375</v>
      </c>
      <c r="D8">
        <v>1641.3747245241404</v>
      </c>
      <c r="E8">
        <v>1235.5675864368275</v>
      </c>
      <c r="F8">
        <v>1107.9961400733496</v>
      </c>
      <c r="G8">
        <v>3509.895316939264</v>
      </c>
    </row>
    <row r="9" ht="12.75">
      <c r="B9" s="4"/>
    </row>
    <row r="10" spans="2:7" ht="12.75">
      <c r="B10" s="4" t="s">
        <v>26</v>
      </c>
      <c r="C10">
        <v>176.55428633239606</v>
      </c>
      <c r="D10">
        <v>551.0858460673538</v>
      </c>
      <c r="E10">
        <v>173.99265555459527</v>
      </c>
      <c r="F10">
        <v>184.7014697122492</v>
      </c>
      <c r="G10">
        <v>310.586252344735</v>
      </c>
    </row>
    <row r="11" spans="2:7" ht="12.75">
      <c r="B11" s="4"/>
      <c r="C11">
        <v>363.3663246258522</v>
      </c>
      <c r="D11">
        <v>840.4900747655774</v>
      </c>
      <c r="E11">
        <v>100.28600801526251</v>
      </c>
      <c r="F11">
        <v>239.67810318403764</v>
      </c>
      <c r="G11">
        <v>287.63167114158057</v>
      </c>
    </row>
    <row r="12" spans="2:7" ht="12.75">
      <c r="B12" s="4"/>
      <c r="C12">
        <v>186.14373715872813</v>
      </c>
      <c r="D12">
        <v>731.4961023454448</v>
      </c>
      <c r="E12">
        <v>108.40559368995497</v>
      </c>
      <c r="F12">
        <v>144.66920298858886</v>
      </c>
      <c r="G12">
        <v>511.8976730154518</v>
      </c>
    </row>
    <row r="13" spans="2:7" ht="12.75">
      <c r="B13" s="4"/>
      <c r="C13">
        <v>202.35782404821921</v>
      </c>
      <c r="D13">
        <v>820.6873622620702</v>
      </c>
      <c r="E13">
        <v>189.65502938936365</v>
      </c>
      <c r="F13">
        <v>199.16607723312927</v>
      </c>
      <c r="G13">
        <v>341.0398058553009</v>
      </c>
    </row>
    <row r="14" ht="12.75">
      <c r="B14" s="4"/>
    </row>
    <row r="15" spans="2:7" ht="12.75">
      <c r="B15" s="4" t="s">
        <v>27</v>
      </c>
      <c r="C15" s="5">
        <v>35208</v>
      </c>
      <c r="D15" s="5">
        <v>35222</v>
      </c>
      <c r="E15" s="5">
        <v>35241</v>
      </c>
      <c r="F15" s="5">
        <v>35269</v>
      </c>
      <c r="G15" s="5">
        <v>35321</v>
      </c>
    </row>
    <row r="16" ht="12.75">
      <c r="B16" s="4"/>
    </row>
    <row r="17" spans="2:7" ht="12.75">
      <c r="B17" s="4" t="s">
        <v>28</v>
      </c>
      <c r="C17">
        <v>826.7878657928886</v>
      </c>
      <c r="D17">
        <v>1011.3294107936938</v>
      </c>
      <c r="E17">
        <v>936.4422745216923</v>
      </c>
      <c r="F17">
        <v>828.4989788084622</v>
      </c>
      <c r="G17">
        <v>3596.8302381642998</v>
      </c>
    </row>
    <row r="18" spans="2:7" ht="12.75">
      <c r="B18" s="4" t="s">
        <v>29</v>
      </c>
      <c r="C18">
        <v>1303.487377669306</v>
      </c>
      <c r="D18">
        <v>1457.104839926243</v>
      </c>
      <c r="E18">
        <v>998.5439873307186</v>
      </c>
      <c r="F18">
        <v>1000.3267523962548</v>
      </c>
      <c r="G18">
        <v>3321.102535620792</v>
      </c>
    </row>
    <row r="19" spans="2:7" ht="12.75">
      <c r="B19" s="4" t="s">
        <v>30</v>
      </c>
      <c r="C19">
        <v>1052.5762328132319</v>
      </c>
      <c r="D19">
        <v>1733.4547675169476</v>
      </c>
      <c r="E19">
        <v>1096.4433211273101</v>
      </c>
      <c r="F19">
        <v>1503.8510740698025</v>
      </c>
      <c r="G19">
        <v>3437.874732805393</v>
      </c>
    </row>
    <row r="20" spans="2:7" ht="12.75">
      <c r="B20" s="4" t="s">
        <v>31</v>
      </c>
      <c r="C20">
        <v>1065.7104245731584</v>
      </c>
      <c r="D20">
        <v>1231.4525369463558</v>
      </c>
      <c r="E20">
        <v>1193.1606736687336</v>
      </c>
      <c r="F20">
        <v>929.1117881256135</v>
      </c>
      <c r="G20">
        <v>3478.815547610854</v>
      </c>
    </row>
    <row r="21" spans="2:7" ht="12.75">
      <c r="B21" s="4" t="s">
        <v>32</v>
      </c>
      <c r="C21">
        <v>974.624935238833</v>
      </c>
      <c r="D21">
        <v>1468.6931596057843</v>
      </c>
      <c r="E21">
        <v>955.7358433652598</v>
      </c>
      <c r="F21">
        <v>1082.420610155186</v>
      </c>
      <c r="G21">
        <v>2078.9261026876607</v>
      </c>
    </row>
    <row r="22" ht="12.75">
      <c r="B22" s="4"/>
    </row>
    <row r="23" spans="2:7" ht="12.75">
      <c r="B23" s="4" t="s">
        <v>26</v>
      </c>
      <c r="C23">
        <v>56.93043102962682</v>
      </c>
      <c r="D23">
        <v>452.2802620359017</v>
      </c>
      <c r="E23">
        <v>58.70425171895229</v>
      </c>
      <c r="F23">
        <v>61.16324483522117</v>
      </c>
      <c r="G23">
        <v>127.28907487916184</v>
      </c>
    </row>
    <row r="24" spans="3:7" ht="12.75">
      <c r="C24">
        <v>274.9581683927924</v>
      </c>
      <c r="D24">
        <v>651.6370944838058</v>
      </c>
      <c r="E24">
        <v>195.52688979167047</v>
      </c>
      <c r="F24">
        <v>399.6179931932446</v>
      </c>
      <c r="G24">
        <v>235.90884482597633</v>
      </c>
    </row>
    <row r="25" spans="3:7" ht="12.75">
      <c r="C25">
        <v>56.744522488296475</v>
      </c>
      <c r="D25">
        <v>775.2245392177978</v>
      </c>
      <c r="E25">
        <v>197.4142290948878</v>
      </c>
      <c r="F25">
        <v>197.4702867317007</v>
      </c>
      <c r="G25">
        <v>264.218350837237</v>
      </c>
    </row>
    <row r="26" spans="3:7" ht="12.75">
      <c r="C26">
        <v>298.9670037936498</v>
      </c>
      <c r="D26">
        <v>550.7223167353245</v>
      </c>
      <c r="E26">
        <v>174.14750413572975</v>
      </c>
      <c r="F26">
        <v>98.1171870035093</v>
      </c>
      <c r="G26">
        <v>231.630245585658</v>
      </c>
    </row>
    <row r="27" spans="3:7" ht="12.75">
      <c r="C27">
        <v>241.6116027681985</v>
      </c>
      <c r="D27">
        <v>656.8195485934964</v>
      </c>
      <c r="E27">
        <v>61.37111697695458</v>
      </c>
      <c r="F27">
        <v>110.13457398374881</v>
      </c>
      <c r="G27">
        <v>194.18018210983604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6"/>
  <sheetViews>
    <sheetView workbookViewId="0" topLeftCell="A2">
      <pane xSplit="5430" ySplit="510" topLeftCell="P76" activePane="bottomRight" state="split"/>
      <selection pane="topLeft" activeCell="E2" sqref="E1:E16384"/>
      <selection pane="topRight" activeCell="T2" sqref="T1:T16384"/>
      <selection pane="bottomLeft" activeCell="A2" sqref="A2:IV2"/>
      <selection pane="bottomRight" activeCell="S92" sqref="S92:T96"/>
    </sheetView>
  </sheetViews>
  <sheetFormatPr defaultColWidth="9.00390625" defaultRowHeight="12.75"/>
  <cols>
    <col min="1" max="2" width="6.875" style="0" customWidth="1"/>
    <col min="3" max="14" width="11.375" style="0" customWidth="1"/>
    <col min="15" max="15" width="13.75390625" style="0" customWidth="1"/>
    <col min="16" max="16384" width="11.375" style="0" customWidth="1"/>
  </cols>
  <sheetData>
    <row r="1" spans="4:16" ht="12.75">
      <c r="D1" t="s">
        <v>0</v>
      </c>
      <c r="E1" t="s">
        <v>0</v>
      </c>
      <c r="F1" t="s">
        <v>0</v>
      </c>
      <c r="G1" t="s">
        <v>0</v>
      </c>
      <c r="P1" t="s">
        <v>23</v>
      </c>
    </row>
    <row r="2" spans="1:20" s="2" customFormat="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21</v>
      </c>
      <c r="R2" s="2" t="s">
        <v>1</v>
      </c>
      <c r="S2" s="2" t="s">
        <v>22</v>
      </c>
      <c r="T2" s="2" t="s">
        <v>24</v>
      </c>
    </row>
    <row r="3" spans="1:16" ht="12.75">
      <c r="A3" t="s">
        <v>16</v>
      </c>
      <c r="B3">
        <v>1</v>
      </c>
      <c r="C3" s="1">
        <v>144</v>
      </c>
      <c r="D3">
        <v>46</v>
      </c>
      <c r="E3">
        <v>38</v>
      </c>
      <c r="F3">
        <v>97</v>
      </c>
      <c r="G3">
        <v>96</v>
      </c>
      <c r="H3">
        <v>1.57</v>
      </c>
      <c r="I3">
        <v>10.47</v>
      </c>
      <c r="J3">
        <v>4.64</v>
      </c>
      <c r="K3">
        <f>(J3-H3)/(I3-H3)</f>
        <v>0.34494382022471903</v>
      </c>
      <c r="L3">
        <v>17.88</v>
      </c>
      <c r="M3">
        <v>16.96</v>
      </c>
      <c r="N3">
        <f>(100*(AVERAGE(D3,E3)))/(L3*K3)</f>
        <v>680.978510373172</v>
      </c>
      <c r="O3">
        <f>(100*(AVERAGE(G3,F3)))/(M3*K3)</f>
        <v>1649.5029500338028</v>
      </c>
      <c r="P3">
        <f>O3-N3</f>
        <v>968.5244396606308</v>
      </c>
    </row>
    <row r="4" spans="1:20" ht="12.75">
      <c r="A4" t="s">
        <v>17</v>
      </c>
      <c r="B4">
        <v>1</v>
      </c>
      <c r="C4" s="1">
        <v>144</v>
      </c>
      <c r="D4">
        <v>36</v>
      </c>
      <c r="E4">
        <v>34</v>
      </c>
      <c r="F4">
        <v>74</v>
      </c>
      <c r="G4">
        <v>74</v>
      </c>
      <c r="H4">
        <v>1.55</v>
      </c>
      <c r="I4">
        <v>10.66</v>
      </c>
      <c r="J4">
        <v>4.8</v>
      </c>
      <c r="K4">
        <f aca="true" t="shared" si="0" ref="K4:K67">(J4-H4)/(I4-H4)</f>
        <v>0.35675082327113067</v>
      </c>
      <c r="L4">
        <v>15.75</v>
      </c>
      <c r="M4">
        <v>16.11</v>
      </c>
      <c r="N4">
        <f aca="true" t="shared" si="1" ref="N4:N67">(100*(AVERAGE(D4,E4)))/(L4*K4)</f>
        <v>622.9059829059828</v>
      </c>
      <c r="O4">
        <f aca="true" t="shared" si="2" ref="O4:O67">(100*(AVERAGE(G4,F4)))/(M4*K4)</f>
        <v>1287.571026118512</v>
      </c>
      <c r="P4">
        <f aca="true" t="shared" si="3" ref="P4:P67">O4-N4</f>
        <v>664.6650432125292</v>
      </c>
      <c r="R4" s="3" t="s">
        <v>16</v>
      </c>
      <c r="S4">
        <f>AVERAGE(P3,P7,P11,P15,P19)</f>
        <v>1041.454488192458</v>
      </c>
      <c r="T4">
        <f>STDEV(P3,P7,P11,P15,P19)/2</f>
        <v>176.55428633239606</v>
      </c>
    </row>
    <row r="5" spans="1:20" ht="12.75">
      <c r="A5" t="s">
        <v>18</v>
      </c>
      <c r="B5">
        <v>1</v>
      </c>
      <c r="C5" s="1">
        <v>144</v>
      </c>
      <c r="D5">
        <v>38</v>
      </c>
      <c r="E5">
        <v>34</v>
      </c>
      <c r="F5">
        <v>88</v>
      </c>
      <c r="G5">
        <v>88</v>
      </c>
      <c r="H5">
        <v>1.28</v>
      </c>
      <c r="I5">
        <v>10.96</v>
      </c>
      <c r="J5">
        <v>4.87</v>
      </c>
      <c r="K5">
        <f t="shared" si="0"/>
        <v>0.3708677685950412</v>
      </c>
      <c r="L5">
        <v>16.95</v>
      </c>
      <c r="M5">
        <v>16.46</v>
      </c>
      <c r="N5">
        <f t="shared" si="1"/>
        <v>572.6822293982796</v>
      </c>
      <c r="O5">
        <f t="shared" si="2"/>
        <v>1441.5634085501447</v>
      </c>
      <c r="P5">
        <f t="shared" si="3"/>
        <v>868.8811791518651</v>
      </c>
      <c r="R5" s="3" t="s">
        <v>17</v>
      </c>
      <c r="S5">
        <f>AVERAGE(P4,P8,P12,P16,P20)</f>
        <v>1052.107443390561</v>
      </c>
      <c r="T5">
        <f>STDEV(P4,P8,P12,P16,P20)/2</f>
        <v>363.3663246258522</v>
      </c>
    </row>
    <row r="6" spans="1:20" ht="12.75">
      <c r="A6" t="s">
        <v>19</v>
      </c>
      <c r="B6">
        <v>1</v>
      </c>
      <c r="C6" s="1">
        <v>144</v>
      </c>
      <c r="D6">
        <v>31</v>
      </c>
      <c r="E6">
        <v>25</v>
      </c>
      <c r="F6">
        <v>78</v>
      </c>
      <c r="G6">
        <v>78</v>
      </c>
      <c r="H6">
        <v>0.99</v>
      </c>
      <c r="I6">
        <v>13.06</v>
      </c>
      <c r="J6">
        <v>5.25</v>
      </c>
      <c r="K6">
        <f t="shared" si="0"/>
        <v>0.3529411764705882</v>
      </c>
      <c r="L6">
        <v>17.69</v>
      </c>
      <c r="M6">
        <v>17.63</v>
      </c>
      <c r="N6">
        <f t="shared" si="1"/>
        <v>448.464292443942</v>
      </c>
      <c r="O6">
        <f t="shared" si="2"/>
        <v>1253.545093590471</v>
      </c>
      <c r="P6">
        <f t="shared" si="3"/>
        <v>805.080801146529</v>
      </c>
      <c r="R6" s="3" t="s">
        <v>18</v>
      </c>
      <c r="S6">
        <f>AVERAGE(P5,P9,P13,P17,P21)</f>
        <v>1145.225675969478</v>
      </c>
      <c r="T6">
        <f>STDEV(P5,P9,P13,P17,P21)/2</f>
        <v>186.14373715872813</v>
      </c>
    </row>
    <row r="7" spans="1:20" ht="12.75">
      <c r="A7" t="s">
        <v>16</v>
      </c>
      <c r="B7">
        <v>2</v>
      </c>
      <c r="C7" s="1">
        <v>144</v>
      </c>
      <c r="D7">
        <v>30</v>
      </c>
      <c r="E7" t="s">
        <v>20</v>
      </c>
      <c r="F7">
        <v>68</v>
      </c>
      <c r="G7">
        <v>70</v>
      </c>
      <c r="H7">
        <v>1.28</v>
      </c>
      <c r="I7">
        <v>11.7</v>
      </c>
      <c r="J7">
        <v>5.13</v>
      </c>
      <c r="K7">
        <f t="shared" si="0"/>
        <v>0.3694817658349328</v>
      </c>
      <c r="L7">
        <v>16.63</v>
      </c>
      <c r="M7">
        <v>17.21</v>
      </c>
      <c r="N7">
        <f t="shared" si="1"/>
        <v>488.2429656933566</v>
      </c>
      <c r="O7">
        <f t="shared" si="2"/>
        <v>1085.1136080653803</v>
      </c>
      <c r="P7">
        <f t="shared" si="3"/>
        <v>596.8706423720237</v>
      </c>
      <c r="R7" s="3" t="s">
        <v>19</v>
      </c>
      <c r="S7">
        <f>AVERAGE(P6,P10,P14,P18,P22)</f>
        <v>939.7618613174375</v>
      </c>
      <c r="T7">
        <f>STDEV(P6,P10,P14,P18,P22)/2</f>
        <v>202.35782404821921</v>
      </c>
    </row>
    <row r="8" spans="1:18" ht="12.75">
      <c r="A8" t="s">
        <v>17</v>
      </c>
      <c r="B8">
        <v>2</v>
      </c>
      <c r="C8" s="1">
        <v>144</v>
      </c>
      <c r="D8">
        <v>32</v>
      </c>
      <c r="E8">
        <v>41</v>
      </c>
      <c r="F8">
        <v>110</v>
      </c>
      <c r="G8">
        <v>176</v>
      </c>
      <c r="H8">
        <v>1.58</v>
      </c>
      <c r="I8">
        <v>9.77</v>
      </c>
      <c r="J8">
        <v>4.16</v>
      </c>
      <c r="K8">
        <f t="shared" si="0"/>
        <v>0.31501831501831506</v>
      </c>
      <c r="L8">
        <v>16.68</v>
      </c>
      <c r="M8">
        <v>16.55</v>
      </c>
      <c r="N8">
        <f t="shared" si="1"/>
        <v>694.6419608499247</v>
      </c>
      <c r="O8">
        <f t="shared" si="2"/>
        <v>2742.851120635143</v>
      </c>
      <c r="P8">
        <f t="shared" si="3"/>
        <v>2048.2091597852186</v>
      </c>
      <c r="R8" s="3"/>
    </row>
    <row r="9" spans="1:20" ht="12.75">
      <c r="A9" t="s">
        <v>18</v>
      </c>
      <c r="B9">
        <v>2</v>
      </c>
      <c r="C9" s="1">
        <v>144</v>
      </c>
      <c r="D9">
        <v>32</v>
      </c>
      <c r="E9">
        <v>33</v>
      </c>
      <c r="F9">
        <v>97</v>
      </c>
      <c r="G9">
        <v>97</v>
      </c>
      <c r="H9">
        <v>1.01</v>
      </c>
      <c r="I9">
        <v>16.12</v>
      </c>
      <c r="J9">
        <v>4.35</v>
      </c>
      <c r="K9">
        <f t="shared" si="0"/>
        <v>0.22104566512243545</v>
      </c>
      <c r="L9">
        <v>19.38</v>
      </c>
      <c r="M9">
        <v>19.57</v>
      </c>
      <c r="N9">
        <f t="shared" si="1"/>
        <v>758.6606971814884</v>
      </c>
      <c r="O9">
        <f t="shared" si="2"/>
        <v>2242.326792505944</v>
      </c>
      <c r="P9">
        <f t="shared" si="3"/>
        <v>1483.6660953244555</v>
      </c>
      <c r="R9" s="3">
        <v>1</v>
      </c>
      <c r="S9">
        <f>AVERAGE(P3:P6)</f>
        <v>826.7878657928886</v>
      </c>
      <c r="T9">
        <f>STDEV(P3:P6)/SQRT(5)</f>
        <v>56.93043102962682</v>
      </c>
    </row>
    <row r="10" spans="1:20" ht="12.75">
      <c r="A10" t="s">
        <v>19</v>
      </c>
      <c r="B10">
        <v>2</v>
      </c>
      <c r="C10" s="1">
        <v>144</v>
      </c>
      <c r="D10">
        <v>38</v>
      </c>
      <c r="E10" t="s">
        <v>20</v>
      </c>
      <c r="F10">
        <v>105</v>
      </c>
      <c r="G10">
        <v>109</v>
      </c>
      <c r="H10">
        <v>1.45</v>
      </c>
      <c r="I10">
        <v>11.52</v>
      </c>
      <c r="J10">
        <v>5.08</v>
      </c>
      <c r="K10">
        <f t="shared" si="0"/>
        <v>0.36047666335650447</v>
      </c>
      <c r="L10">
        <v>17.87</v>
      </c>
      <c r="M10">
        <v>17.72</v>
      </c>
      <c r="N10">
        <f t="shared" si="1"/>
        <v>589.9047451675015</v>
      </c>
      <c r="O10">
        <f t="shared" si="2"/>
        <v>1675.108358363027</v>
      </c>
      <c r="P10">
        <f t="shared" si="3"/>
        <v>1085.2036131955256</v>
      </c>
      <c r="R10" s="3">
        <v>2</v>
      </c>
      <c r="S10">
        <f>AVERAGE(P7:P10)</f>
        <v>1303.487377669306</v>
      </c>
      <c r="T10">
        <f>STDEV(P7:P10)/SQRT(5)</f>
        <v>274.9581683927924</v>
      </c>
    </row>
    <row r="11" spans="1:20" ht="12.75">
      <c r="A11" t="s">
        <v>16</v>
      </c>
      <c r="B11">
        <v>3</v>
      </c>
      <c r="C11" s="1">
        <v>144</v>
      </c>
      <c r="D11">
        <v>34</v>
      </c>
      <c r="E11" t="s">
        <v>20</v>
      </c>
      <c r="F11">
        <v>93</v>
      </c>
      <c r="G11">
        <v>91</v>
      </c>
      <c r="H11">
        <v>1</v>
      </c>
      <c r="I11">
        <v>12.24</v>
      </c>
      <c r="J11">
        <v>4.97</v>
      </c>
      <c r="K11">
        <f t="shared" si="0"/>
        <v>0.3532028469750889</v>
      </c>
      <c r="L11">
        <v>18.33</v>
      </c>
      <c r="M11">
        <v>18.07</v>
      </c>
      <c r="N11">
        <f t="shared" si="1"/>
        <v>525.1607459657196</v>
      </c>
      <c r="O11">
        <f t="shared" si="2"/>
        <v>1441.4695718720511</v>
      </c>
      <c r="P11">
        <f t="shared" si="3"/>
        <v>916.3088259063315</v>
      </c>
      <c r="R11" s="3">
        <v>3</v>
      </c>
      <c r="S11">
        <f>AVERAGE(P11:P14)</f>
        <v>1052.5762328132319</v>
      </c>
      <c r="T11">
        <f>STDEV(P11:P14)/SQRT(5)</f>
        <v>56.744522488296475</v>
      </c>
    </row>
    <row r="12" spans="1:20" ht="12.75">
      <c r="A12" t="s">
        <v>17</v>
      </c>
      <c r="B12">
        <v>3</v>
      </c>
      <c r="C12" s="1">
        <v>144</v>
      </c>
      <c r="D12">
        <v>32</v>
      </c>
      <c r="E12" t="s">
        <v>20</v>
      </c>
      <c r="F12">
        <v>92</v>
      </c>
      <c r="G12">
        <v>85</v>
      </c>
      <c r="H12">
        <v>1</v>
      </c>
      <c r="I12">
        <v>9.21</v>
      </c>
      <c r="J12">
        <v>3.5</v>
      </c>
      <c r="K12">
        <f t="shared" si="0"/>
        <v>0.3045066991473812</v>
      </c>
      <c r="L12">
        <v>15.06</v>
      </c>
      <c r="M12">
        <v>15.26</v>
      </c>
      <c r="N12">
        <f t="shared" si="1"/>
        <v>697.7954847277557</v>
      </c>
      <c r="O12">
        <f t="shared" si="2"/>
        <v>1904.5478374836175</v>
      </c>
      <c r="P12">
        <f t="shared" si="3"/>
        <v>1206.752352755862</v>
      </c>
      <c r="R12" s="3">
        <v>4</v>
      </c>
      <c r="S12">
        <f>AVERAGE(P15:P18)</f>
        <v>1065.7104245731584</v>
      </c>
      <c r="T12">
        <f>STDEV(P15:P18)/SQRT(5)</f>
        <v>298.9670037936498</v>
      </c>
    </row>
    <row r="13" spans="1:20" ht="12.75">
      <c r="A13" t="s">
        <v>18</v>
      </c>
      <c r="B13">
        <v>3</v>
      </c>
      <c r="C13" s="1">
        <v>144</v>
      </c>
      <c r="D13">
        <v>40</v>
      </c>
      <c r="E13">
        <v>32</v>
      </c>
      <c r="F13">
        <v>92</v>
      </c>
      <c r="G13">
        <v>85</v>
      </c>
      <c r="H13">
        <v>0.99</v>
      </c>
      <c r="I13">
        <v>12.33</v>
      </c>
      <c r="J13">
        <v>4.28</v>
      </c>
      <c r="K13">
        <f t="shared" si="0"/>
        <v>0.29012345679012347</v>
      </c>
      <c r="L13">
        <v>17.14</v>
      </c>
      <c r="M13">
        <v>17.8</v>
      </c>
      <c r="N13">
        <f t="shared" si="1"/>
        <v>723.9504456416494</v>
      </c>
      <c r="O13">
        <f t="shared" si="2"/>
        <v>1713.7222089409515</v>
      </c>
      <c r="P13">
        <f t="shared" si="3"/>
        <v>989.7717632993022</v>
      </c>
      <c r="R13" s="3">
        <v>5</v>
      </c>
      <c r="S13">
        <f>AVERAGE(P19:P22)</f>
        <v>974.624935238833</v>
      </c>
      <c r="T13">
        <f>STDEV(P19:P22)/SQRT(5)</f>
        <v>241.6116027681985</v>
      </c>
    </row>
    <row r="14" spans="1:16" ht="12.75">
      <c r="A14" t="s">
        <v>19</v>
      </c>
      <c r="B14">
        <v>3</v>
      </c>
      <c r="C14" s="1">
        <v>144</v>
      </c>
      <c r="D14">
        <v>40</v>
      </c>
      <c r="E14">
        <v>24</v>
      </c>
      <c r="F14">
        <v>80</v>
      </c>
      <c r="G14">
        <v>81</v>
      </c>
      <c r="H14">
        <v>0.99</v>
      </c>
      <c r="I14">
        <v>11.39</v>
      </c>
      <c r="J14">
        <v>3.87</v>
      </c>
      <c r="K14">
        <f t="shared" si="0"/>
        <v>0.2769230769230769</v>
      </c>
      <c r="L14">
        <v>15.3</v>
      </c>
      <c r="M14">
        <v>15.69</v>
      </c>
      <c r="N14">
        <f t="shared" si="1"/>
        <v>755.2650689905593</v>
      </c>
      <c r="O14">
        <f t="shared" si="2"/>
        <v>1852.7370582819915</v>
      </c>
      <c r="P14">
        <f t="shared" si="3"/>
        <v>1097.4719892914322</v>
      </c>
    </row>
    <row r="15" spans="1:16" ht="12.75">
      <c r="A15" t="s">
        <v>16</v>
      </c>
      <c r="B15">
        <v>4</v>
      </c>
      <c r="C15" s="1">
        <v>144</v>
      </c>
      <c r="D15">
        <v>35</v>
      </c>
      <c r="E15">
        <v>29</v>
      </c>
      <c r="F15">
        <v>72</v>
      </c>
      <c r="G15">
        <v>78</v>
      </c>
      <c r="H15">
        <v>1.52</v>
      </c>
      <c r="I15">
        <v>9.32</v>
      </c>
      <c r="J15">
        <v>3.34</v>
      </c>
      <c r="K15">
        <f t="shared" si="0"/>
        <v>0.23333333333333328</v>
      </c>
      <c r="L15">
        <v>14.99</v>
      </c>
      <c r="M15">
        <v>15.41</v>
      </c>
      <c r="N15">
        <f t="shared" si="1"/>
        <v>914.8956447155248</v>
      </c>
      <c r="O15">
        <f t="shared" si="2"/>
        <v>2085.8440715676284</v>
      </c>
      <c r="P15">
        <f t="shared" si="3"/>
        <v>1170.9484268521037</v>
      </c>
    </row>
    <row r="16" spans="1:16" ht="12.75">
      <c r="A16" t="s">
        <v>17</v>
      </c>
      <c r="B16">
        <v>4</v>
      </c>
      <c r="C16" s="1">
        <v>144</v>
      </c>
      <c r="D16">
        <v>84</v>
      </c>
      <c r="E16">
        <v>82</v>
      </c>
      <c r="F16">
        <v>88</v>
      </c>
      <c r="G16">
        <v>86</v>
      </c>
      <c r="H16">
        <v>1.01</v>
      </c>
      <c r="I16">
        <v>10.05</v>
      </c>
      <c r="J16">
        <v>3.68</v>
      </c>
      <c r="K16">
        <f t="shared" si="0"/>
        <v>0.29535398230088494</v>
      </c>
      <c r="L16">
        <v>16.54</v>
      </c>
      <c r="M16">
        <v>16.39</v>
      </c>
      <c r="N16">
        <f t="shared" si="1"/>
        <v>1699.02494916421</v>
      </c>
      <c r="O16">
        <f t="shared" si="2"/>
        <v>1797.2043792117695</v>
      </c>
      <c r="P16">
        <f t="shared" si="3"/>
        <v>98.17943004755944</v>
      </c>
    </row>
    <row r="17" spans="1:16" ht="12.75">
      <c r="A17" t="s">
        <v>18</v>
      </c>
      <c r="B17">
        <v>4</v>
      </c>
      <c r="C17" s="1">
        <v>144</v>
      </c>
      <c r="D17">
        <v>36</v>
      </c>
      <c r="E17">
        <v>31</v>
      </c>
      <c r="F17">
        <v>105</v>
      </c>
      <c r="G17">
        <v>98</v>
      </c>
      <c r="H17">
        <v>1.01</v>
      </c>
      <c r="I17">
        <v>11.16</v>
      </c>
      <c r="J17">
        <v>3.43</v>
      </c>
      <c r="K17">
        <f t="shared" si="0"/>
        <v>0.23842364532019703</v>
      </c>
      <c r="L17">
        <v>18.08</v>
      </c>
      <c r="M17">
        <v>17.9</v>
      </c>
      <c r="N17">
        <f t="shared" si="1"/>
        <v>777.1360528047979</v>
      </c>
      <c r="O17">
        <f t="shared" si="2"/>
        <v>2378.2838542869017</v>
      </c>
      <c r="P17">
        <f t="shared" si="3"/>
        <v>1601.1478014821037</v>
      </c>
    </row>
    <row r="18" spans="1:16" ht="12.75">
      <c r="A18" t="s">
        <v>19</v>
      </c>
      <c r="B18">
        <v>4</v>
      </c>
      <c r="C18" s="1">
        <v>144</v>
      </c>
      <c r="D18">
        <v>24</v>
      </c>
      <c r="E18">
        <v>31</v>
      </c>
      <c r="F18">
        <v>79</v>
      </c>
      <c r="G18">
        <v>79</v>
      </c>
      <c r="H18">
        <v>1.56</v>
      </c>
      <c r="I18">
        <v>12.87</v>
      </c>
      <c r="J18">
        <v>4.21</v>
      </c>
      <c r="K18">
        <f t="shared" si="0"/>
        <v>0.2343059239610964</v>
      </c>
      <c r="L18">
        <v>16.79</v>
      </c>
      <c r="M18">
        <v>16.12</v>
      </c>
      <c r="N18">
        <f t="shared" si="1"/>
        <v>699.0346904604044</v>
      </c>
      <c r="O18">
        <f t="shared" si="2"/>
        <v>2091.6007303712718</v>
      </c>
      <c r="P18">
        <f t="shared" si="3"/>
        <v>1392.5660399108674</v>
      </c>
    </row>
    <row r="19" spans="1:16" ht="12.75">
      <c r="A19" t="s">
        <v>16</v>
      </c>
      <c r="B19">
        <v>5</v>
      </c>
      <c r="C19" s="1">
        <v>144</v>
      </c>
      <c r="D19">
        <v>40</v>
      </c>
      <c r="E19" t="s">
        <v>20</v>
      </c>
      <c r="F19">
        <v>106</v>
      </c>
      <c r="G19">
        <v>113</v>
      </c>
      <c r="H19">
        <v>1.58</v>
      </c>
      <c r="I19">
        <v>9.53</v>
      </c>
      <c r="J19">
        <v>3.78</v>
      </c>
      <c r="K19">
        <f t="shared" si="0"/>
        <v>0.27672955974842767</v>
      </c>
      <c r="L19">
        <v>16.96</v>
      </c>
      <c r="M19">
        <v>16.44</v>
      </c>
      <c r="N19">
        <f t="shared" si="1"/>
        <v>852.2727272727273</v>
      </c>
      <c r="O19">
        <f t="shared" si="2"/>
        <v>2406.892833443928</v>
      </c>
      <c r="P19">
        <f t="shared" si="3"/>
        <v>1554.6201061712006</v>
      </c>
    </row>
    <row r="20" spans="1:16" ht="12.75">
      <c r="A20" t="s">
        <v>17</v>
      </c>
      <c r="B20">
        <v>5</v>
      </c>
      <c r="C20" s="1">
        <v>144</v>
      </c>
      <c r="D20">
        <v>32</v>
      </c>
      <c r="E20">
        <v>39</v>
      </c>
      <c r="F20">
        <v>93</v>
      </c>
      <c r="G20">
        <v>99</v>
      </c>
      <c r="H20">
        <v>1.56</v>
      </c>
      <c r="I20">
        <v>10.4</v>
      </c>
      <c r="J20">
        <v>4.26</v>
      </c>
      <c r="K20">
        <f t="shared" si="0"/>
        <v>0.30542986425339363</v>
      </c>
      <c r="L20">
        <v>15.36</v>
      </c>
      <c r="M20">
        <v>15.72</v>
      </c>
      <c r="N20">
        <f t="shared" si="1"/>
        <v>756.7033179012346</v>
      </c>
      <c r="O20">
        <f t="shared" si="2"/>
        <v>1999.4345490528697</v>
      </c>
      <c r="P20">
        <f t="shared" si="3"/>
        <v>1242.731231151635</v>
      </c>
    </row>
    <row r="21" spans="1:16" ht="12.75">
      <c r="A21" t="s">
        <v>18</v>
      </c>
      <c r="B21">
        <v>5</v>
      </c>
      <c r="C21" s="1">
        <v>144</v>
      </c>
      <c r="D21">
        <v>35</v>
      </c>
      <c r="E21">
        <v>22</v>
      </c>
      <c r="F21">
        <v>75</v>
      </c>
      <c r="G21">
        <v>70</v>
      </c>
      <c r="H21">
        <v>1.29</v>
      </c>
      <c r="I21">
        <v>9.91</v>
      </c>
      <c r="J21">
        <v>4.13</v>
      </c>
      <c r="K21">
        <f t="shared" si="0"/>
        <v>0.32946635730858465</v>
      </c>
      <c r="L21">
        <v>16.24</v>
      </c>
      <c r="M21">
        <v>16.73</v>
      </c>
      <c r="N21">
        <f t="shared" si="1"/>
        <v>532.6571497953238</v>
      </c>
      <c r="O21">
        <f t="shared" si="2"/>
        <v>1315.318690384988</v>
      </c>
      <c r="P21">
        <f t="shared" si="3"/>
        <v>782.6615405896642</v>
      </c>
    </row>
    <row r="22" spans="1:16" ht="12.75">
      <c r="A22" t="s">
        <v>19</v>
      </c>
      <c r="B22">
        <v>5</v>
      </c>
      <c r="C22" s="1">
        <v>144</v>
      </c>
      <c r="D22">
        <v>53</v>
      </c>
      <c r="E22">
        <v>59</v>
      </c>
      <c r="F22">
        <v>68</v>
      </c>
      <c r="G22">
        <v>76</v>
      </c>
      <c r="H22">
        <v>0.98</v>
      </c>
      <c r="I22">
        <v>9.77</v>
      </c>
      <c r="J22">
        <v>3.56</v>
      </c>
      <c r="K22">
        <f t="shared" si="0"/>
        <v>0.2935153583617748</v>
      </c>
      <c r="L22">
        <v>17.25</v>
      </c>
      <c r="M22">
        <v>17.22</v>
      </c>
      <c r="N22">
        <f t="shared" si="1"/>
        <v>1106.0330299966295</v>
      </c>
      <c r="O22">
        <f t="shared" si="2"/>
        <v>1424.5198930394617</v>
      </c>
      <c r="P22">
        <f t="shared" si="3"/>
        <v>318.4868630428323</v>
      </c>
    </row>
    <row r="24" spans="1:20" ht="12.75">
      <c r="A24" t="s">
        <v>16</v>
      </c>
      <c r="B24">
        <v>1</v>
      </c>
      <c r="C24" s="1">
        <v>158</v>
      </c>
      <c r="D24">
        <v>44</v>
      </c>
      <c r="E24" t="s">
        <v>20</v>
      </c>
      <c r="F24">
        <v>108</v>
      </c>
      <c r="G24">
        <v>128</v>
      </c>
      <c r="H24">
        <v>1.06</v>
      </c>
      <c r="I24">
        <v>10.32</v>
      </c>
      <c r="J24">
        <v>4.52</v>
      </c>
      <c r="K24">
        <f t="shared" si="0"/>
        <v>0.37365010799136067</v>
      </c>
      <c r="L24">
        <v>15.37</v>
      </c>
      <c r="M24">
        <v>15.5</v>
      </c>
      <c r="N24">
        <f t="shared" si="1"/>
        <v>766.1498076351726</v>
      </c>
      <c r="O24">
        <f t="shared" si="2"/>
        <v>2037.4417303747905</v>
      </c>
      <c r="P24">
        <f t="shared" si="3"/>
        <v>1271.2919227396178</v>
      </c>
      <c r="R24" s="3" t="s">
        <v>16</v>
      </c>
      <c r="S24">
        <f>AVERAGE(P40,P28,P32,P36,P40)</f>
        <v>1102.1716921347077</v>
      </c>
      <c r="T24">
        <f>AVERAGE(P40,P28,P32,P36,P40)/2</f>
        <v>551.0858460673538</v>
      </c>
    </row>
    <row r="25" spans="1:20" ht="12.75">
      <c r="A25" t="s">
        <v>17</v>
      </c>
      <c r="B25">
        <v>1</v>
      </c>
      <c r="C25" s="1">
        <v>158</v>
      </c>
      <c r="D25">
        <v>53</v>
      </c>
      <c r="E25" t="s">
        <v>20</v>
      </c>
      <c r="F25">
        <v>63</v>
      </c>
      <c r="G25">
        <v>94</v>
      </c>
      <c r="H25">
        <v>1.08</v>
      </c>
      <c r="I25">
        <v>11.42</v>
      </c>
      <c r="J25">
        <v>4.61</v>
      </c>
      <c r="K25">
        <f t="shared" si="0"/>
        <v>0.3413926499032882</v>
      </c>
      <c r="L25">
        <v>18.62</v>
      </c>
      <c r="M25">
        <v>18.08</v>
      </c>
      <c r="N25">
        <f t="shared" si="1"/>
        <v>833.76186317676</v>
      </c>
      <c r="O25">
        <f t="shared" si="2"/>
        <v>1271.794855724636</v>
      </c>
      <c r="P25">
        <f t="shared" si="3"/>
        <v>438.0329925478759</v>
      </c>
      <c r="R25" s="3" t="s">
        <v>17</v>
      </c>
      <c r="S25">
        <f>AVERAGE(P41,P29,P33,P37,P41)</f>
        <v>1680.980149531155</v>
      </c>
      <c r="T25">
        <f>AVERAGE(P41,P29,P33,P37,P41)/2</f>
        <v>840.4900747655774</v>
      </c>
    </row>
    <row r="26" spans="1:20" ht="12.75">
      <c r="A26" t="s">
        <v>18</v>
      </c>
      <c r="B26">
        <v>1</v>
      </c>
      <c r="C26" s="1">
        <v>158</v>
      </c>
      <c r="D26">
        <v>35</v>
      </c>
      <c r="E26" t="s">
        <v>20</v>
      </c>
      <c r="F26">
        <v>93</v>
      </c>
      <c r="G26">
        <v>96</v>
      </c>
      <c r="H26">
        <v>1.06</v>
      </c>
      <c r="I26">
        <v>9.75</v>
      </c>
      <c r="J26">
        <v>5.02</v>
      </c>
      <c r="K26">
        <f t="shared" si="0"/>
        <v>0.45569620253164556</v>
      </c>
      <c r="L26">
        <v>15.27</v>
      </c>
      <c r="M26">
        <v>15.56</v>
      </c>
      <c r="N26">
        <f t="shared" si="1"/>
        <v>502.9833369715492</v>
      </c>
      <c r="O26">
        <f t="shared" si="2"/>
        <v>1332.7442159383033</v>
      </c>
      <c r="P26">
        <f t="shared" si="3"/>
        <v>829.7608789667541</v>
      </c>
      <c r="R26" s="3" t="s">
        <v>18</v>
      </c>
      <c r="S26">
        <f>AVERAGE(P42,P30,P34,P38,P42)</f>
        <v>1462.9922046908896</v>
      </c>
      <c r="T26">
        <f>AVERAGE(P42,P30,P34,P38,P42)/2</f>
        <v>731.4961023454448</v>
      </c>
    </row>
    <row r="27" spans="1:20" ht="12.75">
      <c r="A27" t="s">
        <v>19</v>
      </c>
      <c r="B27">
        <v>1</v>
      </c>
      <c r="C27" s="1">
        <v>158</v>
      </c>
      <c r="D27">
        <v>40</v>
      </c>
      <c r="E27" t="s">
        <v>20</v>
      </c>
      <c r="F27">
        <v>127</v>
      </c>
      <c r="G27" t="s">
        <v>20</v>
      </c>
      <c r="H27">
        <v>1.05</v>
      </c>
      <c r="I27">
        <v>11.05</v>
      </c>
      <c r="J27">
        <v>4.59</v>
      </c>
      <c r="K27">
        <f t="shared" si="0"/>
        <v>0.354</v>
      </c>
      <c r="L27">
        <v>16.17</v>
      </c>
      <c r="M27">
        <v>16.27</v>
      </c>
      <c r="N27">
        <f t="shared" si="1"/>
        <v>698.7900450370183</v>
      </c>
      <c r="O27">
        <f t="shared" si="2"/>
        <v>2205.0218939575457</v>
      </c>
      <c r="P27">
        <f t="shared" si="3"/>
        <v>1506.2318489205272</v>
      </c>
      <c r="R27" s="3" t="s">
        <v>19</v>
      </c>
      <c r="S27">
        <f>AVERAGE(P43,P31,P35,P39,P43)</f>
        <v>1641.3747245241404</v>
      </c>
      <c r="T27">
        <f>AVERAGE(P43,P31,P35,P39,P43)/2</f>
        <v>820.6873622620702</v>
      </c>
    </row>
    <row r="28" spans="1:18" ht="12.75">
      <c r="A28" t="s">
        <v>16</v>
      </c>
      <c r="B28">
        <v>2</v>
      </c>
      <c r="C28" s="1">
        <v>158</v>
      </c>
      <c r="D28">
        <v>49</v>
      </c>
      <c r="E28" t="s">
        <v>20</v>
      </c>
      <c r="F28">
        <v>102</v>
      </c>
      <c r="G28" t="s">
        <v>20</v>
      </c>
      <c r="H28">
        <v>1.05</v>
      </c>
      <c r="I28">
        <v>13.04</v>
      </c>
      <c r="J28">
        <v>5.42</v>
      </c>
      <c r="K28">
        <f t="shared" si="0"/>
        <v>0.3644703919933278</v>
      </c>
      <c r="L28">
        <v>16.5</v>
      </c>
      <c r="M28">
        <v>16.12</v>
      </c>
      <c r="N28">
        <f t="shared" si="1"/>
        <v>814.7978642257818</v>
      </c>
      <c r="O28">
        <f t="shared" si="2"/>
        <v>1736.0925779763897</v>
      </c>
      <c r="P28">
        <f t="shared" si="3"/>
        <v>921.2947137506079</v>
      </c>
      <c r="R28" s="3"/>
    </row>
    <row r="29" spans="1:20" ht="12.75">
      <c r="A29" t="s">
        <v>17</v>
      </c>
      <c r="B29">
        <v>2</v>
      </c>
      <c r="C29" s="1">
        <v>158</v>
      </c>
      <c r="D29">
        <v>66</v>
      </c>
      <c r="E29" t="s">
        <v>20</v>
      </c>
      <c r="F29">
        <v>149</v>
      </c>
      <c r="G29">
        <v>164</v>
      </c>
      <c r="H29">
        <v>1.66</v>
      </c>
      <c r="I29">
        <v>10.17</v>
      </c>
      <c r="J29">
        <v>4.61</v>
      </c>
      <c r="K29">
        <f t="shared" si="0"/>
        <v>0.3466509988249119</v>
      </c>
      <c r="L29">
        <v>15.29</v>
      </c>
      <c r="M29">
        <v>15.96</v>
      </c>
      <c r="N29">
        <f t="shared" si="1"/>
        <v>1245.2139982928911</v>
      </c>
      <c r="O29">
        <f t="shared" si="2"/>
        <v>2828.7137334862578</v>
      </c>
      <c r="P29">
        <f t="shared" si="3"/>
        <v>1583.4997351933666</v>
      </c>
      <c r="R29" s="3">
        <v>1</v>
      </c>
      <c r="S29">
        <f>AVERAGE(P24:P27)</f>
        <v>1011.3294107936938</v>
      </c>
      <c r="T29">
        <f>AVERAGE(P24:P27)/SQRT(5)</f>
        <v>452.2802620359017</v>
      </c>
    </row>
    <row r="30" spans="1:20" ht="12.75">
      <c r="A30" t="s">
        <v>18</v>
      </c>
      <c r="B30">
        <v>2</v>
      </c>
      <c r="C30" s="1">
        <v>158</v>
      </c>
      <c r="D30">
        <v>47</v>
      </c>
      <c r="E30" t="s">
        <v>20</v>
      </c>
      <c r="F30">
        <v>118</v>
      </c>
      <c r="G30" t="s">
        <v>20</v>
      </c>
      <c r="H30">
        <v>1.07</v>
      </c>
      <c r="I30">
        <v>10.51</v>
      </c>
      <c r="J30">
        <v>5.32</v>
      </c>
      <c r="K30">
        <f t="shared" si="0"/>
        <v>0.4502118644067797</v>
      </c>
      <c r="L30">
        <v>15.63</v>
      </c>
      <c r="M30">
        <v>15.48</v>
      </c>
      <c r="N30">
        <f t="shared" si="1"/>
        <v>667.9161491852018</v>
      </c>
      <c r="O30">
        <f t="shared" si="2"/>
        <v>1693.144854841161</v>
      </c>
      <c r="P30">
        <f t="shared" si="3"/>
        <v>1025.2287056559594</v>
      </c>
      <c r="R30" s="3">
        <v>2</v>
      </c>
      <c r="S30">
        <f>AVERAGE(P28:P31)</f>
        <v>1457.104839926243</v>
      </c>
      <c r="T30">
        <f>AVERAGE(P28:P31)/SQRT(5)</f>
        <v>651.6370944838058</v>
      </c>
    </row>
    <row r="31" spans="1:20" ht="12.75">
      <c r="A31" t="s">
        <v>19</v>
      </c>
      <c r="B31">
        <v>2</v>
      </c>
      <c r="C31" s="1">
        <v>158</v>
      </c>
      <c r="D31">
        <v>41</v>
      </c>
      <c r="E31" t="s">
        <v>20</v>
      </c>
      <c r="F31">
        <v>151</v>
      </c>
      <c r="G31" t="s">
        <v>20</v>
      </c>
      <c r="H31">
        <v>1.04</v>
      </c>
      <c r="I31">
        <v>9.79</v>
      </c>
      <c r="J31">
        <v>3.89</v>
      </c>
      <c r="K31">
        <f t="shared" si="0"/>
        <v>0.32571428571428573</v>
      </c>
      <c r="L31">
        <v>16.31</v>
      </c>
      <c r="M31">
        <v>15.1</v>
      </c>
      <c r="N31">
        <f t="shared" si="1"/>
        <v>771.779233491454</v>
      </c>
      <c r="O31">
        <f t="shared" si="2"/>
        <v>3070.1754385964914</v>
      </c>
      <c r="P31">
        <f t="shared" si="3"/>
        <v>2298.3962051050376</v>
      </c>
      <c r="R31" s="3">
        <v>3</v>
      </c>
      <c r="S31">
        <f>AVERAGE(P32:P35)</f>
        <v>1733.4547675169476</v>
      </c>
      <c r="T31">
        <f>AVERAGE(P32:P35)/SQRT(5)</f>
        <v>775.2245392177978</v>
      </c>
    </row>
    <row r="32" spans="1:20" ht="12.75">
      <c r="A32" t="s">
        <v>16</v>
      </c>
      <c r="B32">
        <v>3</v>
      </c>
      <c r="C32" s="1">
        <v>158</v>
      </c>
      <c r="D32">
        <v>33</v>
      </c>
      <c r="E32" t="s">
        <v>20</v>
      </c>
      <c r="F32">
        <v>146</v>
      </c>
      <c r="G32" t="s">
        <v>20</v>
      </c>
      <c r="H32">
        <v>1.06</v>
      </c>
      <c r="I32">
        <v>10.93</v>
      </c>
      <c r="J32">
        <v>4.85</v>
      </c>
      <c r="K32">
        <f t="shared" si="0"/>
        <v>0.3839918946301925</v>
      </c>
      <c r="L32">
        <v>15.23</v>
      </c>
      <c r="M32">
        <v>16.05</v>
      </c>
      <c r="N32">
        <f t="shared" si="1"/>
        <v>564.2765199223169</v>
      </c>
      <c r="O32">
        <f t="shared" si="2"/>
        <v>2368.949276255764</v>
      </c>
      <c r="P32">
        <f t="shared" si="3"/>
        <v>1804.672756333447</v>
      </c>
      <c r="R32" s="3">
        <v>4</v>
      </c>
      <c r="S32">
        <f>AVERAGE(P36:P39)</f>
        <v>1231.4525369463558</v>
      </c>
      <c r="T32">
        <f>AVERAGE(P36:P39)/SQRT(5)</f>
        <v>550.7223167353245</v>
      </c>
    </row>
    <row r="33" spans="1:20" ht="12.75">
      <c r="A33" t="s">
        <v>17</v>
      </c>
      <c r="B33">
        <v>3</v>
      </c>
      <c r="C33" s="1">
        <v>158</v>
      </c>
      <c r="D33">
        <v>35</v>
      </c>
      <c r="E33" t="s">
        <v>20</v>
      </c>
      <c r="F33">
        <v>133</v>
      </c>
      <c r="G33">
        <v>153</v>
      </c>
      <c r="H33">
        <v>1.09</v>
      </c>
      <c r="I33">
        <v>11.02</v>
      </c>
      <c r="J33">
        <v>4.51</v>
      </c>
      <c r="K33">
        <f t="shared" si="0"/>
        <v>0.34441087613293053</v>
      </c>
      <c r="L33">
        <v>15.93</v>
      </c>
      <c r="M33">
        <v>15.68</v>
      </c>
      <c r="N33">
        <f t="shared" si="1"/>
        <v>637.9335029349897</v>
      </c>
      <c r="O33">
        <f t="shared" si="2"/>
        <v>2647.97037235947</v>
      </c>
      <c r="P33">
        <f t="shared" si="3"/>
        <v>2010.03686942448</v>
      </c>
      <c r="R33" s="3">
        <v>5</v>
      </c>
      <c r="S33">
        <f>AVERAGE(P40:P43)</f>
        <v>1468.6931596057843</v>
      </c>
      <c r="T33">
        <f>AVERAGE(P40:P43)/SQRT(5)</f>
        <v>656.8195485934964</v>
      </c>
    </row>
    <row r="34" spans="1:16" ht="12.75">
      <c r="A34" t="s">
        <v>18</v>
      </c>
      <c r="B34">
        <v>3</v>
      </c>
      <c r="C34" s="1">
        <v>158</v>
      </c>
      <c r="D34">
        <v>37</v>
      </c>
      <c r="E34" t="s">
        <v>20</v>
      </c>
      <c r="F34">
        <v>107</v>
      </c>
      <c r="G34" t="s">
        <v>20</v>
      </c>
      <c r="H34">
        <v>1.09</v>
      </c>
      <c r="I34">
        <v>10.56</v>
      </c>
      <c r="J34">
        <v>4.36</v>
      </c>
      <c r="K34">
        <f t="shared" si="0"/>
        <v>0.3453009503695882</v>
      </c>
      <c r="L34">
        <v>15.2</v>
      </c>
      <c r="M34">
        <v>15.17</v>
      </c>
      <c r="N34">
        <f t="shared" si="1"/>
        <v>704.9533236761629</v>
      </c>
      <c r="O34">
        <f t="shared" si="2"/>
        <v>2042.6804069677196</v>
      </c>
      <c r="P34">
        <f t="shared" si="3"/>
        <v>1337.7270832915567</v>
      </c>
    </row>
    <row r="35" spans="1:16" ht="12.75">
      <c r="A35" t="s">
        <v>19</v>
      </c>
      <c r="B35">
        <v>3</v>
      </c>
      <c r="C35" s="1">
        <v>158</v>
      </c>
      <c r="D35">
        <v>35</v>
      </c>
      <c r="E35" t="s">
        <v>20</v>
      </c>
      <c r="F35">
        <v>130</v>
      </c>
      <c r="G35" t="s">
        <v>20</v>
      </c>
      <c r="H35">
        <v>1.06</v>
      </c>
      <c r="I35">
        <v>10.72</v>
      </c>
      <c r="J35">
        <v>4.47</v>
      </c>
      <c r="K35">
        <f t="shared" si="0"/>
        <v>0.3530020703933747</v>
      </c>
      <c r="L35">
        <v>15.08</v>
      </c>
      <c r="M35">
        <v>15.1</v>
      </c>
      <c r="N35">
        <f t="shared" si="1"/>
        <v>657.4904517062471</v>
      </c>
      <c r="O35">
        <f t="shared" si="2"/>
        <v>2438.872812724554</v>
      </c>
      <c r="P35">
        <f t="shared" si="3"/>
        <v>1781.382361018307</v>
      </c>
    </row>
    <row r="36" spans="1:16" ht="12.75">
      <c r="A36" t="s">
        <v>16</v>
      </c>
      <c r="B36">
        <v>4</v>
      </c>
      <c r="C36" s="1">
        <v>158</v>
      </c>
      <c r="D36">
        <v>30</v>
      </c>
      <c r="E36" t="s">
        <v>20</v>
      </c>
      <c r="F36">
        <v>80</v>
      </c>
      <c r="G36">
        <v>70</v>
      </c>
      <c r="H36">
        <v>1.66</v>
      </c>
      <c r="I36">
        <v>11.59</v>
      </c>
      <c r="J36">
        <v>4.77</v>
      </c>
      <c r="K36">
        <f t="shared" si="0"/>
        <v>0.3131923464249748</v>
      </c>
      <c r="L36">
        <v>15.38</v>
      </c>
      <c r="M36">
        <v>15.87</v>
      </c>
      <c r="N36">
        <f t="shared" si="1"/>
        <v>622.8074210044364</v>
      </c>
      <c r="O36">
        <f t="shared" si="2"/>
        <v>1508.9442556786757</v>
      </c>
      <c r="P36">
        <f t="shared" si="3"/>
        <v>886.1368346742394</v>
      </c>
    </row>
    <row r="37" spans="1:16" ht="12.75">
      <c r="A37" t="s">
        <v>17</v>
      </c>
      <c r="B37">
        <v>4</v>
      </c>
      <c r="C37" s="1">
        <v>158</v>
      </c>
      <c r="D37">
        <v>29</v>
      </c>
      <c r="E37" t="s">
        <v>20</v>
      </c>
      <c r="F37">
        <v>102</v>
      </c>
      <c r="G37">
        <v>76</v>
      </c>
      <c r="H37">
        <v>1.06</v>
      </c>
      <c r="I37">
        <v>12.32</v>
      </c>
      <c r="J37">
        <v>5.76</v>
      </c>
      <c r="K37">
        <f t="shared" si="0"/>
        <v>0.4174067495559502</v>
      </c>
      <c r="L37">
        <v>16.16</v>
      </c>
      <c r="M37">
        <v>16.11</v>
      </c>
      <c r="N37">
        <f t="shared" si="1"/>
        <v>429.9294291131242</v>
      </c>
      <c r="O37">
        <f t="shared" si="2"/>
        <v>1323.5336846414941</v>
      </c>
      <c r="P37">
        <f t="shared" si="3"/>
        <v>893.60425552837</v>
      </c>
    </row>
    <row r="38" spans="1:16" ht="12.75">
      <c r="A38" t="s">
        <v>18</v>
      </c>
      <c r="B38">
        <v>4</v>
      </c>
      <c r="C38" s="1">
        <v>158</v>
      </c>
      <c r="D38">
        <v>30</v>
      </c>
      <c r="E38" t="s">
        <v>20</v>
      </c>
      <c r="F38">
        <v>125</v>
      </c>
      <c r="G38">
        <v>107</v>
      </c>
      <c r="H38">
        <v>1.59</v>
      </c>
      <c r="I38">
        <v>9.61</v>
      </c>
      <c r="J38">
        <v>4.07</v>
      </c>
      <c r="K38">
        <f t="shared" si="0"/>
        <v>0.30922693266832924</v>
      </c>
      <c r="L38">
        <v>16.52</v>
      </c>
      <c r="M38">
        <v>16.3</v>
      </c>
      <c r="N38">
        <f t="shared" si="1"/>
        <v>587.2647035850971</v>
      </c>
      <c r="O38">
        <f t="shared" si="2"/>
        <v>2301.405105877696</v>
      </c>
      <c r="P38">
        <f t="shared" si="3"/>
        <v>1714.1404022925988</v>
      </c>
    </row>
    <row r="39" spans="1:16" ht="12.75">
      <c r="A39" t="s">
        <v>19</v>
      </c>
      <c r="B39">
        <v>4</v>
      </c>
      <c r="C39" s="1">
        <v>158</v>
      </c>
      <c r="D39">
        <v>31</v>
      </c>
      <c r="E39" t="s">
        <v>20</v>
      </c>
      <c r="F39">
        <v>121</v>
      </c>
      <c r="G39">
        <v>112</v>
      </c>
      <c r="H39">
        <v>1.66</v>
      </c>
      <c r="I39">
        <v>11.69</v>
      </c>
      <c r="J39">
        <v>5.26</v>
      </c>
      <c r="K39">
        <f t="shared" si="0"/>
        <v>0.35892323030907275</v>
      </c>
      <c r="L39">
        <v>15.24</v>
      </c>
      <c r="M39">
        <v>16.24</v>
      </c>
      <c r="N39">
        <f t="shared" si="1"/>
        <v>566.7286380869058</v>
      </c>
      <c r="O39">
        <f t="shared" si="2"/>
        <v>1998.6572933771213</v>
      </c>
      <c r="P39">
        <f t="shared" si="3"/>
        <v>1431.9286552902154</v>
      </c>
    </row>
    <row r="40" spans="1:16" ht="12.75">
      <c r="A40" t="s">
        <v>16</v>
      </c>
      <c r="B40">
        <v>5</v>
      </c>
      <c r="C40" s="1">
        <v>158</v>
      </c>
      <c r="D40">
        <v>46</v>
      </c>
      <c r="E40" t="s">
        <v>20</v>
      </c>
      <c r="F40">
        <v>97</v>
      </c>
      <c r="G40" t="s">
        <v>20</v>
      </c>
      <c r="H40">
        <v>1.07</v>
      </c>
      <c r="I40">
        <v>9.6</v>
      </c>
      <c r="J40">
        <v>4.04</v>
      </c>
      <c r="K40">
        <f t="shared" si="0"/>
        <v>0.3481828839390387</v>
      </c>
      <c r="L40">
        <v>15.16</v>
      </c>
      <c r="M40">
        <v>15.3</v>
      </c>
      <c r="N40">
        <f t="shared" si="1"/>
        <v>871.467533736663</v>
      </c>
      <c r="O40">
        <f t="shared" si="2"/>
        <v>1820.844611694285</v>
      </c>
      <c r="P40">
        <f t="shared" si="3"/>
        <v>949.3770779576221</v>
      </c>
    </row>
    <row r="41" spans="1:16" ht="12.75">
      <c r="A41" t="s">
        <v>17</v>
      </c>
      <c r="B41">
        <v>5</v>
      </c>
      <c r="C41" s="1">
        <v>158</v>
      </c>
      <c r="D41">
        <v>52</v>
      </c>
      <c r="E41" t="s">
        <v>20</v>
      </c>
      <c r="F41">
        <v>144</v>
      </c>
      <c r="G41" t="s">
        <v>20</v>
      </c>
      <c r="H41">
        <v>1.08</v>
      </c>
      <c r="I41">
        <v>10.44</v>
      </c>
      <c r="J41">
        <v>3.95</v>
      </c>
      <c r="K41">
        <f t="shared" si="0"/>
        <v>0.30662393162393164</v>
      </c>
      <c r="L41">
        <v>15.27</v>
      </c>
      <c r="M41">
        <v>15.3</v>
      </c>
      <c r="N41">
        <f t="shared" si="1"/>
        <v>1110.601507362253</v>
      </c>
      <c r="O41">
        <f t="shared" si="2"/>
        <v>3069.4814511170316</v>
      </c>
      <c r="P41">
        <f t="shared" si="3"/>
        <v>1958.8799437547787</v>
      </c>
    </row>
    <row r="42" spans="1:16" ht="12.75">
      <c r="A42" t="s">
        <v>18</v>
      </c>
      <c r="B42">
        <v>5</v>
      </c>
      <c r="C42" s="1">
        <v>158</v>
      </c>
      <c r="D42">
        <v>30</v>
      </c>
      <c r="E42" t="s">
        <v>20</v>
      </c>
      <c r="F42">
        <v>116</v>
      </c>
      <c r="G42" t="s">
        <v>20</v>
      </c>
      <c r="H42">
        <v>1.06</v>
      </c>
      <c r="I42">
        <v>10.48</v>
      </c>
      <c r="J42">
        <v>4.13</v>
      </c>
      <c r="K42">
        <f t="shared" si="0"/>
        <v>0.32590233545647557</v>
      </c>
      <c r="L42">
        <v>15.06</v>
      </c>
      <c r="M42">
        <v>15.96</v>
      </c>
      <c r="N42">
        <f t="shared" si="1"/>
        <v>611.2358384053364</v>
      </c>
      <c r="O42">
        <f t="shared" si="2"/>
        <v>2230.1682545125027</v>
      </c>
      <c r="P42">
        <f t="shared" si="3"/>
        <v>1618.9324161071663</v>
      </c>
    </row>
    <row r="43" spans="1:16" ht="12.75">
      <c r="A43" t="s">
        <v>19</v>
      </c>
      <c r="B43">
        <v>5</v>
      </c>
      <c r="C43" s="1">
        <v>158</v>
      </c>
      <c r="D43">
        <v>39</v>
      </c>
      <c r="E43" t="s">
        <v>20</v>
      </c>
      <c r="F43">
        <v>113</v>
      </c>
      <c r="G43" t="s">
        <v>20</v>
      </c>
      <c r="H43">
        <v>1.08</v>
      </c>
      <c r="I43">
        <v>11.98</v>
      </c>
      <c r="J43">
        <v>5.03</v>
      </c>
      <c r="K43">
        <f t="shared" si="0"/>
        <v>0.3623853211009174</v>
      </c>
      <c r="L43">
        <v>15</v>
      </c>
      <c r="M43">
        <v>15.1</v>
      </c>
      <c r="N43">
        <f t="shared" si="1"/>
        <v>717.4683544303797</v>
      </c>
      <c r="O43">
        <f t="shared" si="2"/>
        <v>2065.051555033951</v>
      </c>
      <c r="P43">
        <f t="shared" si="3"/>
        <v>1347.5832006035712</v>
      </c>
    </row>
    <row r="44" ht="12.75">
      <c r="C44" s="1"/>
    </row>
    <row r="45" spans="1:20" ht="12.75">
      <c r="A45" t="s">
        <v>16</v>
      </c>
      <c r="B45">
        <v>1</v>
      </c>
      <c r="C45" s="1">
        <v>177</v>
      </c>
      <c r="D45">
        <v>47</v>
      </c>
      <c r="E45" t="s">
        <v>20</v>
      </c>
      <c r="F45">
        <v>95</v>
      </c>
      <c r="G45">
        <v>99</v>
      </c>
      <c r="H45">
        <v>1.63</v>
      </c>
      <c r="I45">
        <v>9.8</v>
      </c>
      <c r="J45">
        <v>4.62</v>
      </c>
      <c r="K45">
        <f t="shared" si="0"/>
        <v>0.36597307221542225</v>
      </c>
      <c r="L45">
        <v>16.36</v>
      </c>
      <c r="M45">
        <v>16.84</v>
      </c>
      <c r="N45">
        <f t="shared" si="1"/>
        <v>784.9923543024425</v>
      </c>
      <c r="O45">
        <f t="shared" si="2"/>
        <v>1573.9122490645782</v>
      </c>
      <c r="P45">
        <f t="shared" si="3"/>
        <v>788.9198947621356</v>
      </c>
      <c r="R45" s="3" t="s">
        <v>16</v>
      </c>
      <c r="S45">
        <f>AVERAGE(P45,P49,P53,P57,P61)</f>
        <v>1142.8100416976804</v>
      </c>
      <c r="T45">
        <f>STDEV(P45,P49,P53,P57,P61)/2</f>
        <v>173.99265555459527</v>
      </c>
    </row>
    <row r="46" spans="1:20" ht="12.75">
      <c r="A46" t="s">
        <v>17</v>
      </c>
      <c r="B46">
        <v>1</v>
      </c>
      <c r="C46" s="1">
        <v>177</v>
      </c>
      <c r="D46">
        <v>43</v>
      </c>
      <c r="E46" t="s">
        <v>20</v>
      </c>
      <c r="F46">
        <v>108</v>
      </c>
      <c r="G46">
        <v>109</v>
      </c>
      <c r="H46">
        <v>1.04</v>
      </c>
      <c r="I46">
        <v>11.11</v>
      </c>
      <c r="J46">
        <v>4.53</v>
      </c>
      <c r="K46">
        <f t="shared" si="0"/>
        <v>0.34657398212512414</v>
      </c>
      <c r="L46">
        <v>16.58</v>
      </c>
      <c r="M46">
        <v>16.86</v>
      </c>
      <c r="N46">
        <f t="shared" si="1"/>
        <v>748.3210689856596</v>
      </c>
      <c r="O46">
        <f t="shared" si="2"/>
        <v>1856.84738976299</v>
      </c>
      <c r="P46">
        <f t="shared" si="3"/>
        <v>1108.5263207773303</v>
      </c>
      <c r="R46" s="3" t="s">
        <v>17</v>
      </c>
      <c r="S46">
        <f>AVERAGE(P46,P50,P54,P58,P62)</f>
        <v>908.0711035419151</v>
      </c>
      <c r="T46">
        <f>STDEV(P46,P50,P54,P58,P62)/2</f>
        <v>100.28600801526251</v>
      </c>
    </row>
    <row r="47" spans="1:20" ht="12.75">
      <c r="A47" t="s">
        <v>18</v>
      </c>
      <c r="B47">
        <v>1</v>
      </c>
      <c r="C47" s="1">
        <v>177</v>
      </c>
      <c r="D47">
        <v>35</v>
      </c>
      <c r="E47" t="s">
        <v>20</v>
      </c>
      <c r="F47">
        <v>100</v>
      </c>
      <c r="G47">
        <v>111</v>
      </c>
      <c r="H47">
        <v>1.64</v>
      </c>
      <c r="I47">
        <v>9.8</v>
      </c>
      <c r="J47">
        <v>5.09</v>
      </c>
      <c r="K47">
        <f t="shared" si="0"/>
        <v>0.4227941176470588</v>
      </c>
      <c r="L47">
        <v>17.66</v>
      </c>
      <c r="M47">
        <v>17.95</v>
      </c>
      <c r="N47">
        <f t="shared" si="1"/>
        <v>468.7576936333645</v>
      </c>
      <c r="O47">
        <f t="shared" si="2"/>
        <v>1390.1416979532519</v>
      </c>
      <c r="P47">
        <f t="shared" si="3"/>
        <v>921.3840043198874</v>
      </c>
      <c r="R47" s="3" t="s">
        <v>18</v>
      </c>
      <c r="S47">
        <f>AVERAGE(P47,P51,P55,P59,P63)</f>
        <v>857.8121483345485</v>
      </c>
      <c r="T47">
        <f>STDEV(P47,P51,P55,P59,P63)/2</f>
        <v>108.40559368995497</v>
      </c>
    </row>
    <row r="48" spans="1:20" ht="12.75">
      <c r="A48" t="s">
        <v>19</v>
      </c>
      <c r="B48">
        <v>1</v>
      </c>
      <c r="C48" s="1">
        <v>177</v>
      </c>
      <c r="D48">
        <v>50</v>
      </c>
      <c r="E48" t="s">
        <v>20</v>
      </c>
      <c r="F48">
        <v>112</v>
      </c>
      <c r="G48">
        <v>109</v>
      </c>
      <c r="H48">
        <v>1.06</v>
      </c>
      <c r="I48">
        <v>10.1</v>
      </c>
      <c r="J48">
        <v>4.68</v>
      </c>
      <c r="K48">
        <f t="shared" si="0"/>
        <v>0.4004424778761062</v>
      </c>
      <c r="L48">
        <v>15.93</v>
      </c>
      <c r="M48">
        <v>16.13</v>
      </c>
      <c r="N48">
        <f t="shared" si="1"/>
        <v>783.8159350473238</v>
      </c>
      <c r="O48">
        <f t="shared" si="2"/>
        <v>1710.7548132747395</v>
      </c>
      <c r="P48">
        <f t="shared" si="3"/>
        <v>926.9388782274157</v>
      </c>
      <c r="R48" s="3" t="s">
        <v>19</v>
      </c>
      <c r="S48">
        <f>AVERAGE(P48,P52,P56,P60,P64)</f>
        <v>1235.5675864368275</v>
      </c>
      <c r="T48">
        <f>STDEV(P48,P52,P56,P60,P64)/2</f>
        <v>189.65502938936365</v>
      </c>
    </row>
    <row r="49" spans="1:18" ht="12.75">
      <c r="A49" t="s">
        <v>16</v>
      </c>
      <c r="B49">
        <v>2</v>
      </c>
      <c r="C49" s="1">
        <v>177</v>
      </c>
      <c r="D49">
        <v>48</v>
      </c>
      <c r="E49" t="s">
        <v>20</v>
      </c>
      <c r="F49">
        <v>110</v>
      </c>
      <c r="G49" t="s">
        <v>20</v>
      </c>
      <c r="H49">
        <v>1.06</v>
      </c>
      <c r="I49">
        <v>9.78</v>
      </c>
      <c r="J49">
        <v>3.79</v>
      </c>
      <c r="K49">
        <f t="shared" si="0"/>
        <v>0.3130733944954129</v>
      </c>
      <c r="L49">
        <v>15.74</v>
      </c>
      <c r="M49">
        <v>15.58</v>
      </c>
      <c r="N49">
        <f t="shared" si="1"/>
        <v>974.0704022787884</v>
      </c>
      <c r="O49">
        <f t="shared" si="2"/>
        <v>2255.168879045644</v>
      </c>
      <c r="P49">
        <f t="shared" si="3"/>
        <v>1281.0984767668558</v>
      </c>
      <c r="R49" s="3"/>
    </row>
    <row r="50" spans="1:20" ht="12.75">
      <c r="A50" t="s">
        <v>17</v>
      </c>
      <c r="B50">
        <v>2</v>
      </c>
      <c r="C50" s="1">
        <v>177</v>
      </c>
      <c r="D50">
        <v>67</v>
      </c>
      <c r="E50" t="s">
        <v>20</v>
      </c>
      <c r="F50">
        <v>109</v>
      </c>
      <c r="G50">
        <v>115</v>
      </c>
      <c r="H50">
        <v>1.68</v>
      </c>
      <c r="I50">
        <v>9.53</v>
      </c>
      <c r="J50">
        <v>4.83</v>
      </c>
      <c r="K50">
        <f t="shared" si="0"/>
        <v>0.40127388535031855</v>
      </c>
      <c r="L50">
        <v>15.94</v>
      </c>
      <c r="M50">
        <v>15.23</v>
      </c>
      <c r="N50">
        <f t="shared" si="1"/>
        <v>1047.4796359363484</v>
      </c>
      <c r="O50">
        <f t="shared" si="2"/>
        <v>1832.6402568030928</v>
      </c>
      <c r="P50">
        <f t="shared" si="3"/>
        <v>785.1606208667445</v>
      </c>
      <c r="R50" s="3">
        <v>1</v>
      </c>
      <c r="S50">
        <f>AVERAGE(P45:P48)</f>
        <v>936.4422745216923</v>
      </c>
      <c r="T50">
        <f>STDEV(P45:P48)/SQRT(5)</f>
        <v>58.70425171895229</v>
      </c>
    </row>
    <row r="51" spans="1:20" ht="12.75">
      <c r="A51" t="s">
        <v>18</v>
      </c>
      <c r="B51">
        <v>2</v>
      </c>
      <c r="C51" s="1">
        <v>177</v>
      </c>
      <c r="D51">
        <v>62</v>
      </c>
      <c r="E51" t="s">
        <v>20</v>
      </c>
      <c r="F51">
        <v>104</v>
      </c>
      <c r="G51" t="s">
        <v>20</v>
      </c>
      <c r="H51">
        <v>1.05</v>
      </c>
      <c r="I51">
        <v>9.46</v>
      </c>
      <c r="J51">
        <v>5.15</v>
      </c>
      <c r="K51">
        <f t="shared" si="0"/>
        <v>0.48751486325802623</v>
      </c>
      <c r="L51">
        <v>17.34</v>
      </c>
      <c r="M51">
        <v>17.41</v>
      </c>
      <c r="N51">
        <f t="shared" si="1"/>
        <v>733.4233549947954</v>
      </c>
      <c r="O51">
        <f t="shared" si="2"/>
        <v>1225.312057830515</v>
      </c>
      <c r="P51">
        <f t="shared" si="3"/>
        <v>491.8887028357195</v>
      </c>
      <c r="R51" s="3">
        <v>2</v>
      </c>
      <c r="S51">
        <f>AVERAGE(P49:P52)</f>
        <v>998.5439873307186</v>
      </c>
      <c r="T51">
        <f>STDEV(P49:P52)/SQRT(5)</f>
        <v>195.52688979167047</v>
      </c>
    </row>
    <row r="52" spans="1:20" ht="12.75">
      <c r="A52" t="s">
        <v>19</v>
      </c>
      <c r="B52">
        <v>2</v>
      </c>
      <c r="C52" s="1">
        <v>177</v>
      </c>
      <c r="D52">
        <v>44</v>
      </c>
      <c r="E52" t="s">
        <v>20</v>
      </c>
      <c r="F52">
        <v>125</v>
      </c>
      <c r="G52">
        <v>123</v>
      </c>
      <c r="H52">
        <v>1.65</v>
      </c>
      <c r="I52">
        <v>9.17</v>
      </c>
      <c r="J52">
        <v>4.29</v>
      </c>
      <c r="K52">
        <f t="shared" si="0"/>
        <v>0.3510638297872341</v>
      </c>
      <c r="L52">
        <v>16.1</v>
      </c>
      <c r="M52">
        <v>15.95</v>
      </c>
      <c r="N52">
        <f t="shared" si="1"/>
        <v>778.4679089026913</v>
      </c>
      <c r="O52">
        <f t="shared" si="2"/>
        <v>2214.4960577562456</v>
      </c>
      <c r="P52">
        <f t="shared" si="3"/>
        <v>1436.0281488535543</v>
      </c>
      <c r="R52" s="3">
        <v>3</v>
      </c>
      <c r="S52">
        <f>AVERAGE(P53:P56)</f>
        <v>1096.4433211273101</v>
      </c>
      <c r="T52">
        <f>STDEV(P53:P56)/SQRT(5)</f>
        <v>197.4142290948878</v>
      </c>
    </row>
    <row r="53" spans="1:20" ht="12.75">
      <c r="A53" t="s">
        <v>16</v>
      </c>
      <c r="B53">
        <v>3</v>
      </c>
      <c r="C53" s="1">
        <v>177</v>
      </c>
      <c r="D53">
        <v>54</v>
      </c>
      <c r="E53" t="s">
        <v>20</v>
      </c>
      <c r="F53">
        <v>116</v>
      </c>
      <c r="G53" t="s">
        <v>20</v>
      </c>
      <c r="H53">
        <v>1.06</v>
      </c>
      <c r="I53">
        <v>9.87</v>
      </c>
      <c r="J53">
        <v>4.41</v>
      </c>
      <c r="K53">
        <f t="shared" si="0"/>
        <v>0.3802497162315551</v>
      </c>
      <c r="L53">
        <v>16.11</v>
      </c>
      <c r="M53">
        <v>16.49</v>
      </c>
      <c r="N53">
        <f t="shared" si="1"/>
        <v>881.5142166263653</v>
      </c>
      <c r="O53">
        <f t="shared" si="2"/>
        <v>1849.9859706923235</v>
      </c>
      <c r="P53">
        <f t="shared" si="3"/>
        <v>968.4717540659582</v>
      </c>
      <c r="R53" s="3">
        <v>4</v>
      </c>
      <c r="S53">
        <f>AVERAGE(P57:P60)</f>
        <v>1193.1606736687336</v>
      </c>
      <c r="T53">
        <f>STDEV(P57:P60)/SQRT(5)</f>
        <v>174.14750413572975</v>
      </c>
    </row>
    <row r="54" spans="1:20" ht="12.75">
      <c r="A54" t="s">
        <v>17</v>
      </c>
      <c r="B54">
        <v>3</v>
      </c>
      <c r="C54" s="1">
        <v>177</v>
      </c>
      <c r="D54">
        <v>45</v>
      </c>
      <c r="E54" t="s">
        <v>20</v>
      </c>
      <c r="F54">
        <v>90</v>
      </c>
      <c r="G54" t="s">
        <v>20</v>
      </c>
      <c r="H54">
        <v>1.03</v>
      </c>
      <c r="I54">
        <v>9.33</v>
      </c>
      <c r="J54">
        <v>4.73</v>
      </c>
      <c r="K54">
        <f t="shared" si="0"/>
        <v>0.4457831325301205</v>
      </c>
      <c r="L54">
        <v>16.47</v>
      </c>
      <c r="M54">
        <v>15.98</v>
      </c>
      <c r="N54">
        <f t="shared" si="1"/>
        <v>612.9079899571703</v>
      </c>
      <c r="O54">
        <f t="shared" si="2"/>
        <v>1263.4035787978216</v>
      </c>
      <c r="P54">
        <f t="shared" si="3"/>
        <v>650.4955888406513</v>
      </c>
      <c r="R54" s="3">
        <v>5</v>
      </c>
      <c r="S54">
        <f>AVERAGE(P61:P64)</f>
        <v>955.7358433652598</v>
      </c>
      <c r="T54">
        <f>STDEV(P61:P64)/SQRT(5)</f>
        <v>61.37111697695458</v>
      </c>
    </row>
    <row r="55" spans="1:16" ht="12.75">
      <c r="A55" t="s">
        <v>18</v>
      </c>
      <c r="B55">
        <v>3</v>
      </c>
      <c r="C55" s="1">
        <v>177</v>
      </c>
      <c r="D55">
        <v>44</v>
      </c>
      <c r="E55" t="s">
        <v>20</v>
      </c>
      <c r="F55">
        <v>109</v>
      </c>
      <c r="G55">
        <v>120</v>
      </c>
      <c r="H55">
        <v>1.62</v>
      </c>
      <c r="I55">
        <v>9.95</v>
      </c>
      <c r="J55">
        <v>4.83</v>
      </c>
      <c r="K55">
        <f t="shared" si="0"/>
        <v>0.38535414165666276</v>
      </c>
      <c r="L55">
        <v>16.99</v>
      </c>
      <c r="M55">
        <v>17.12</v>
      </c>
      <c r="N55">
        <f t="shared" si="1"/>
        <v>672.0464117613622</v>
      </c>
      <c r="O55">
        <f t="shared" si="2"/>
        <v>1735.5682446793019</v>
      </c>
      <c r="P55">
        <f t="shared" si="3"/>
        <v>1063.5218329179397</v>
      </c>
    </row>
    <row r="56" spans="1:16" ht="12.75">
      <c r="A56" t="s">
        <v>19</v>
      </c>
      <c r="B56">
        <v>3</v>
      </c>
      <c r="C56" s="1">
        <v>177</v>
      </c>
      <c r="D56">
        <v>39</v>
      </c>
      <c r="E56" t="s">
        <v>20</v>
      </c>
      <c r="F56">
        <v>128</v>
      </c>
      <c r="G56">
        <v>140</v>
      </c>
      <c r="H56">
        <v>1.63</v>
      </c>
      <c r="I56">
        <v>10.77</v>
      </c>
      <c r="J56">
        <v>4.8</v>
      </c>
      <c r="K56">
        <f t="shared" si="0"/>
        <v>0.34682713347921224</v>
      </c>
      <c r="L56">
        <v>16.39</v>
      </c>
      <c r="M56">
        <v>16.17</v>
      </c>
      <c r="N56">
        <f t="shared" si="1"/>
        <v>686.0765681928851</v>
      </c>
      <c r="O56">
        <f t="shared" si="2"/>
        <v>2389.360676877576</v>
      </c>
      <c r="P56">
        <f t="shared" si="3"/>
        <v>1703.284108684691</v>
      </c>
    </row>
    <row r="57" spans="1:16" ht="12.75">
      <c r="A57" t="s">
        <v>16</v>
      </c>
      <c r="B57">
        <v>4</v>
      </c>
      <c r="C57" s="1">
        <v>177</v>
      </c>
      <c r="D57">
        <v>32</v>
      </c>
      <c r="E57" t="s">
        <v>20</v>
      </c>
      <c r="F57">
        <v>182</v>
      </c>
      <c r="G57">
        <v>100</v>
      </c>
      <c r="H57">
        <v>1.04</v>
      </c>
      <c r="I57">
        <v>9.93</v>
      </c>
      <c r="J57">
        <v>4.56</v>
      </c>
      <c r="K57">
        <f t="shared" si="0"/>
        <v>0.39595050618672656</v>
      </c>
      <c r="L57">
        <v>16.3</v>
      </c>
      <c r="M57">
        <v>16.37</v>
      </c>
      <c r="N57">
        <f t="shared" si="1"/>
        <v>495.8170663692137</v>
      </c>
      <c r="O57">
        <f t="shared" si="2"/>
        <v>2175.351946465264</v>
      </c>
      <c r="P57">
        <f t="shared" si="3"/>
        <v>1679.5348800960503</v>
      </c>
    </row>
    <row r="58" spans="1:16" ht="12.75">
      <c r="A58" t="s">
        <v>17</v>
      </c>
      <c r="B58">
        <v>4</v>
      </c>
      <c r="C58" s="1">
        <v>177</v>
      </c>
      <c r="D58">
        <v>57</v>
      </c>
      <c r="E58" t="s">
        <v>20</v>
      </c>
      <c r="F58">
        <v>105</v>
      </c>
      <c r="G58">
        <v>110</v>
      </c>
      <c r="H58">
        <v>1.04</v>
      </c>
      <c r="I58">
        <v>9.73</v>
      </c>
      <c r="J58">
        <v>4.16</v>
      </c>
      <c r="K58">
        <f t="shared" si="0"/>
        <v>0.3590333716915995</v>
      </c>
      <c r="L58">
        <v>15.36</v>
      </c>
      <c r="M58">
        <v>15.56</v>
      </c>
      <c r="N58">
        <f t="shared" si="1"/>
        <v>1033.5912459935898</v>
      </c>
      <c r="O58">
        <f t="shared" si="2"/>
        <v>1924.2613374200778</v>
      </c>
      <c r="P58">
        <f t="shared" si="3"/>
        <v>890.6700914264879</v>
      </c>
    </row>
    <row r="59" spans="1:16" ht="12.75">
      <c r="A59" t="s">
        <v>18</v>
      </c>
      <c r="B59">
        <v>4</v>
      </c>
      <c r="C59" s="1">
        <v>177</v>
      </c>
      <c r="D59">
        <v>56</v>
      </c>
      <c r="E59" t="s">
        <v>20</v>
      </c>
      <c r="F59">
        <v>122</v>
      </c>
      <c r="G59">
        <v>118</v>
      </c>
      <c r="H59">
        <v>1.06</v>
      </c>
      <c r="I59">
        <v>9.91</v>
      </c>
      <c r="J59">
        <v>4.68</v>
      </c>
      <c r="K59">
        <f t="shared" si="0"/>
        <v>0.40903954802259884</v>
      </c>
      <c r="L59">
        <v>16.77</v>
      </c>
      <c r="M59">
        <v>17.43</v>
      </c>
      <c r="N59">
        <f t="shared" si="1"/>
        <v>816.3749394637229</v>
      </c>
      <c r="O59">
        <f t="shared" si="2"/>
        <v>1683.1334810433527</v>
      </c>
      <c r="P59">
        <f t="shared" si="3"/>
        <v>866.7585415796299</v>
      </c>
    </row>
    <row r="60" spans="1:16" ht="12.75">
      <c r="A60" t="s">
        <v>19</v>
      </c>
      <c r="B60">
        <v>4</v>
      </c>
      <c r="C60" s="1">
        <v>177</v>
      </c>
      <c r="D60">
        <v>37</v>
      </c>
      <c r="E60" t="s">
        <v>20</v>
      </c>
      <c r="F60">
        <v>112</v>
      </c>
      <c r="G60" t="s">
        <v>20</v>
      </c>
      <c r="H60">
        <v>1.66</v>
      </c>
      <c r="I60">
        <v>9.97</v>
      </c>
      <c r="J60">
        <v>4.69</v>
      </c>
      <c r="K60">
        <f t="shared" si="0"/>
        <v>0.36462093862815886</v>
      </c>
      <c r="L60">
        <v>15.37</v>
      </c>
      <c r="M60">
        <v>15.39</v>
      </c>
      <c r="N60">
        <f t="shared" si="1"/>
        <v>660.2163144095801</v>
      </c>
      <c r="O60">
        <f t="shared" si="2"/>
        <v>1995.8954959823466</v>
      </c>
      <c r="P60">
        <f t="shared" si="3"/>
        <v>1335.6791815727665</v>
      </c>
    </row>
    <row r="61" spans="1:16" ht="12.75">
      <c r="A61" t="s">
        <v>16</v>
      </c>
      <c r="B61">
        <v>5</v>
      </c>
      <c r="C61" s="1">
        <v>177</v>
      </c>
      <c r="D61">
        <v>43</v>
      </c>
      <c r="E61" t="s">
        <v>20</v>
      </c>
      <c r="F61">
        <v>106</v>
      </c>
      <c r="G61" t="s">
        <v>20</v>
      </c>
      <c r="H61">
        <v>1.62</v>
      </c>
      <c r="I61">
        <v>10.45</v>
      </c>
      <c r="J61">
        <v>4.95</v>
      </c>
      <c r="K61">
        <f t="shared" si="0"/>
        <v>0.3771234428086071</v>
      </c>
      <c r="L61">
        <v>15.7</v>
      </c>
      <c r="M61">
        <v>16.32</v>
      </c>
      <c r="N61">
        <f t="shared" si="1"/>
        <v>726.2485415351656</v>
      </c>
      <c r="O61">
        <f t="shared" si="2"/>
        <v>1722.2737443325675</v>
      </c>
      <c r="P61">
        <f t="shared" si="3"/>
        <v>996.0252027974019</v>
      </c>
    </row>
    <row r="62" spans="1:16" ht="12.75">
      <c r="A62" t="s">
        <v>17</v>
      </c>
      <c r="B62">
        <v>5</v>
      </c>
      <c r="C62" s="1">
        <v>177</v>
      </c>
      <c r="D62">
        <v>42</v>
      </c>
      <c r="E62" t="s">
        <v>20</v>
      </c>
      <c r="F62">
        <v>123</v>
      </c>
      <c r="G62" t="s">
        <v>20</v>
      </c>
      <c r="H62">
        <v>1.62</v>
      </c>
      <c r="I62">
        <v>9.48</v>
      </c>
      <c r="J62">
        <v>5.14</v>
      </c>
      <c r="K62">
        <f t="shared" si="0"/>
        <v>0.4478371501272264</v>
      </c>
      <c r="L62">
        <v>16.3</v>
      </c>
      <c r="M62">
        <v>16.34</v>
      </c>
      <c r="N62">
        <f t="shared" si="1"/>
        <v>575.3625209146683</v>
      </c>
      <c r="O62">
        <f t="shared" si="2"/>
        <v>1680.8654167130303</v>
      </c>
      <c r="P62">
        <f t="shared" si="3"/>
        <v>1105.502895798362</v>
      </c>
    </row>
    <row r="63" spans="1:16" ht="12.75">
      <c r="A63" t="s">
        <v>18</v>
      </c>
      <c r="B63">
        <v>5</v>
      </c>
      <c r="C63" s="1">
        <v>177</v>
      </c>
      <c r="D63">
        <v>33</v>
      </c>
      <c r="E63" t="s">
        <v>20</v>
      </c>
      <c r="F63">
        <v>79</v>
      </c>
      <c r="G63">
        <v>77</v>
      </c>
      <c r="H63">
        <v>1.04</v>
      </c>
      <c r="I63">
        <v>9.25</v>
      </c>
      <c r="J63">
        <v>3.58</v>
      </c>
      <c r="K63">
        <f t="shared" si="0"/>
        <v>0.3093788063337393</v>
      </c>
      <c r="L63">
        <v>15.71</v>
      </c>
      <c r="M63">
        <v>15.52</v>
      </c>
      <c r="N63">
        <f t="shared" si="1"/>
        <v>678.964699749896</v>
      </c>
      <c r="O63">
        <f t="shared" si="2"/>
        <v>1624.472359769462</v>
      </c>
      <c r="P63">
        <f t="shared" si="3"/>
        <v>945.507660019566</v>
      </c>
    </row>
    <row r="64" spans="1:16" ht="12.75">
      <c r="A64" t="s">
        <v>19</v>
      </c>
      <c r="B64">
        <v>5</v>
      </c>
      <c r="C64" s="1">
        <v>177</v>
      </c>
      <c r="D64">
        <v>39</v>
      </c>
      <c r="E64" t="s">
        <v>20</v>
      </c>
      <c r="F64">
        <v>75</v>
      </c>
      <c r="G64">
        <v>82</v>
      </c>
      <c r="H64">
        <v>1.07</v>
      </c>
      <c r="I64">
        <v>9.15</v>
      </c>
      <c r="J64">
        <v>3.83</v>
      </c>
      <c r="K64">
        <f t="shared" si="0"/>
        <v>0.34158415841584155</v>
      </c>
      <c r="L64">
        <v>15.66</v>
      </c>
      <c r="M64">
        <v>15.27</v>
      </c>
      <c r="N64">
        <f t="shared" si="1"/>
        <v>729.0799044921984</v>
      </c>
      <c r="O64">
        <f t="shared" si="2"/>
        <v>1504.9875193379082</v>
      </c>
      <c r="P64">
        <f t="shared" si="3"/>
        <v>775.9076148457099</v>
      </c>
    </row>
    <row r="66" spans="1:20" ht="12.75">
      <c r="A66" t="s">
        <v>16</v>
      </c>
      <c r="B66">
        <v>1</v>
      </c>
      <c r="C66" s="1">
        <v>205</v>
      </c>
      <c r="D66">
        <v>34</v>
      </c>
      <c r="E66" t="s">
        <v>20</v>
      </c>
      <c r="F66">
        <v>111</v>
      </c>
      <c r="G66">
        <v>92</v>
      </c>
      <c r="H66">
        <v>1.63</v>
      </c>
      <c r="I66">
        <v>10</v>
      </c>
      <c r="J66">
        <v>5.67</v>
      </c>
      <c r="K66">
        <f t="shared" si="0"/>
        <v>0.48267622461170845</v>
      </c>
      <c r="L66">
        <v>14.99</v>
      </c>
      <c r="M66">
        <v>14.99</v>
      </c>
      <c r="N66">
        <f t="shared" si="1"/>
        <v>469.9172385550764</v>
      </c>
      <c r="O66">
        <f t="shared" si="2"/>
        <v>1402.8411680394192</v>
      </c>
      <c r="P66">
        <f t="shared" si="3"/>
        <v>932.9239294843428</v>
      </c>
      <c r="R66" s="3" t="s">
        <v>16</v>
      </c>
      <c r="S66">
        <f>AVERAGE(P66,P70,P74,P78,P82)</f>
        <v>1073.2346612225078</v>
      </c>
      <c r="T66">
        <f>STDEV(P66,P70,P74,P78,P82)/2</f>
        <v>184.7014697122492</v>
      </c>
    </row>
    <row r="67" spans="1:20" ht="12.75">
      <c r="A67" t="s">
        <v>17</v>
      </c>
      <c r="B67">
        <v>1</v>
      </c>
      <c r="C67" s="1">
        <v>205</v>
      </c>
      <c r="D67">
        <v>40</v>
      </c>
      <c r="E67" t="s">
        <v>20</v>
      </c>
      <c r="F67">
        <v>98</v>
      </c>
      <c r="G67">
        <v>75</v>
      </c>
      <c r="H67">
        <v>1.05</v>
      </c>
      <c r="I67">
        <v>10.03</v>
      </c>
      <c r="J67">
        <v>5.24</v>
      </c>
      <c r="K67">
        <f t="shared" si="0"/>
        <v>0.4665924276169266</v>
      </c>
      <c r="L67">
        <v>15.01</v>
      </c>
      <c r="M67">
        <v>14.97</v>
      </c>
      <c r="N67">
        <f t="shared" si="1"/>
        <v>571.1387316967684</v>
      </c>
      <c r="O67">
        <f t="shared" si="2"/>
        <v>1238.38767431442</v>
      </c>
      <c r="P67">
        <f t="shared" si="3"/>
        <v>667.2489426176517</v>
      </c>
      <c r="R67" s="3" t="s">
        <v>17</v>
      </c>
      <c r="S67">
        <f>AVERAGE(P67,P71,P75,P79,P83)</f>
        <v>1136.351332922883</v>
      </c>
      <c r="T67">
        <f>STDEV(P67,P71,P75,P79,P83)/2</f>
        <v>239.67810318403764</v>
      </c>
    </row>
    <row r="68" spans="1:20" ht="12.75">
      <c r="A68" t="s">
        <v>18</v>
      </c>
      <c r="B68">
        <v>1</v>
      </c>
      <c r="C68" s="1">
        <v>205</v>
      </c>
      <c r="D68">
        <v>33</v>
      </c>
      <c r="E68" t="s">
        <v>20</v>
      </c>
      <c r="F68">
        <v>92</v>
      </c>
      <c r="G68">
        <v>89</v>
      </c>
      <c r="H68">
        <v>1.65</v>
      </c>
      <c r="I68">
        <v>10</v>
      </c>
      <c r="J68">
        <v>5.85</v>
      </c>
      <c r="K68">
        <f aca="true" t="shared" si="4" ref="K68:K106">(J68-H68)/(I68-H68)</f>
        <v>0.5029940119760479</v>
      </c>
      <c r="L68">
        <v>14.98</v>
      </c>
      <c r="M68">
        <v>14.98</v>
      </c>
      <c r="N68">
        <f aca="true" t="shared" si="5" ref="N68:N106">(100*(AVERAGE(D68,E68)))/(L68*K68)</f>
        <v>437.9649055884036</v>
      </c>
      <c r="O68">
        <f aca="true" t="shared" si="6" ref="O68:O106">(100*(AVERAGE(G68,F68)))/(M68*K68)</f>
        <v>1201.0855744166824</v>
      </c>
      <c r="P68">
        <f aca="true" t="shared" si="7" ref="P68:P106">O68-N68</f>
        <v>763.1206688282789</v>
      </c>
      <c r="R68" s="3" t="s">
        <v>18</v>
      </c>
      <c r="S68">
        <f>AVERAGE(P68,P72,P76,P80,P84)</f>
        <v>957.7852286255154</v>
      </c>
      <c r="T68">
        <f>STDEV(P68,P72,P76,P80,P84)/2</f>
        <v>144.66920298858886</v>
      </c>
    </row>
    <row r="69" spans="1:20" ht="12.75">
      <c r="A69" t="s">
        <v>19</v>
      </c>
      <c r="B69">
        <v>1</v>
      </c>
      <c r="C69" s="1">
        <v>205</v>
      </c>
      <c r="D69">
        <v>20</v>
      </c>
      <c r="E69" t="s">
        <v>20</v>
      </c>
      <c r="F69">
        <v>92</v>
      </c>
      <c r="G69" t="s">
        <v>20</v>
      </c>
      <c r="H69">
        <v>1.06</v>
      </c>
      <c r="I69">
        <v>9.99</v>
      </c>
      <c r="J69">
        <v>5.57</v>
      </c>
      <c r="K69">
        <f t="shared" si="4"/>
        <v>0.5050391937290033</v>
      </c>
      <c r="L69">
        <v>14.97</v>
      </c>
      <c r="M69">
        <v>14.99</v>
      </c>
      <c r="N69">
        <f t="shared" si="5"/>
        <v>264.5349827519044</v>
      </c>
      <c r="O69">
        <f t="shared" si="6"/>
        <v>1215.2373570554798</v>
      </c>
      <c r="P69">
        <f t="shared" si="7"/>
        <v>950.7023743035754</v>
      </c>
      <c r="R69" s="3" t="s">
        <v>19</v>
      </c>
      <c r="S69">
        <f>AVERAGE(P69,P73,P77,P81,P85)</f>
        <v>1107.9961400733496</v>
      </c>
      <c r="T69">
        <f>STDEV(P69,P73,P77,P81,P85)/2</f>
        <v>199.16607723312927</v>
      </c>
    </row>
    <row r="70" spans="1:18" ht="12.75">
      <c r="A70" t="s">
        <v>16</v>
      </c>
      <c r="B70">
        <v>2</v>
      </c>
      <c r="C70" s="1">
        <v>205</v>
      </c>
      <c r="D70">
        <v>50</v>
      </c>
      <c r="E70" t="s">
        <v>20</v>
      </c>
      <c r="F70">
        <v>83</v>
      </c>
      <c r="G70">
        <v>100</v>
      </c>
      <c r="H70">
        <v>1.06</v>
      </c>
      <c r="I70">
        <v>10.02</v>
      </c>
      <c r="J70">
        <v>4.73</v>
      </c>
      <c r="K70">
        <f t="shared" si="4"/>
        <v>0.40959821428571436</v>
      </c>
      <c r="L70">
        <v>14.97</v>
      </c>
      <c r="M70">
        <v>15.01</v>
      </c>
      <c r="N70">
        <f t="shared" si="5"/>
        <v>815.4365042528287</v>
      </c>
      <c r="O70">
        <f t="shared" si="6"/>
        <v>1488.2721237612707</v>
      </c>
      <c r="P70">
        <f t="shared" si="7"/>
        <v>672.8356195084419</v>
      </c>
      <c r="R70" s="3"/>
    </row>
    <row r="71" spans="1:20" ht="12.75">
      <c r="A71" t="s">
        <v>17</v>
      </c>
      <c r="B71">
        <v>2</v>
      </c>
      <c r="C71" s="1">
        <v>205</v>
      </c>
      <c r="D71">
        <v>56</v>
      </c>
      <c r="E71" t="s">
        <v>20</v>
      </c>
      <c r="F71">
        <v>154</v>
      </c>
      <c r="G71">
        <v>143</v>
      </c>
      <c r="H71">
        <v>1.65</v>
      </c>
      <c r="I71">
        <v>10</v>
      </c>
      <c r="J71">
        <v>5.49</v>
      </c>
      <c r="K71">
        <f t="shared" si="4"/>
        <v>0.45988023952095813</v>
      </c>
      <c r="L71">
        <v>14.98</v>
      </c>
      <c r="M71">
        <v>15.03</v>
      </c>
      <c r="N71">
        <f t="shared" si="5"/>
        <v>812.8894080996884</v>
      </c>
      <c r="O71">
        <f t="shared" si="6"/>
        <v>2148.4374999999995</v>
      </c>
      <c r="P71">
        <f t="shared" si="7"/>
        <v>1335.5480919003112</v>
      </c>
      <c r="R71" s="3">
        <v>1</v>
      </c>
      <c r="S71">
        <f>AVERAGE(P66:P69)</f>
        <v>828.4989788084622</v>
      </c>
      <c r="T71">
        <f>STDEV(P66:P69)/SQRT(5)</f>
        <v>61.16324483522117</v>
      </c>
    </row>
    <row r="72" spans="1:20" ht="12.75">
      <c r="A72" t="s">
        <v>18</v>
      </c>
      <c r="B72">
        <v>2</v>
      </c>
      <c r="C72" s="1">
        <v>205</v>
      </c>
      <c r="D72">
        <v>44</v>
      </c>
      <c r="E72" t="s">
        <v>20</v>
      </c>
      <c r="F72">
        <v>97</v>
      </c>
      <c r="G72">
        <v>93</v>
      </c>
      <c r="H72">
        <v>1.06</v>
      </c>
      <c r="I72">
        <v>10.03</v>
      </c>
      <c r="J72">
        <v>5.82</v>
      </c>
      <c r="K72">
        <f t="shared" si="4"/>
        <v>0.5306577480490524</v>
      </c>
      <c r="L72">
        <v>14.96</v>
      </c>
      <c r="M72">
        <v>14.99</v>
      </c>
      <c r="N72">
        <f t="shared" si="5"/>
        <v>554.2511122095897</v>
      </c>
      <c r="O72">
        <f t="shared" si="6"/>
        <v>1194.2835840139924</v>
      </c>
      <c r="P72">
        <f t="shared" si="7"/>
        <v>640.0324718044027</v>
      </c>
      <c r="R72" s="3">
        <v>2</v>
      </c>
      <c r="S72">
        <f>AVERAGE(P70:P73)</f>
        <v>1000.3267523962548</v>
      </c>
      <c r="T72">
        <f>STDEV(P70:P73)+SQRT(5)</f>
        <v>399.6179931932446</v>
      </c>
    </row>
    <row r="73" spans="1:20" ht="12.75">
      <c r="A73" t="s">
        <v>19</v>
      </c>
      <c r="B73">
        <v>2</v>
      </c>
      <c r="C73" s="1">
        <v>205</v>
      </c>
      <c r="D73">
        <v>44</v>
      </c>
      <c r="E73" t="s">
        <v>20</v>
      </c>
      <c r="F73">
        <v>116</v>
      </c>
      <c r="G73" t="s">
        <v>20</v>
      </c>
      <c r="H73">
        <v>1.65</v>
      </c>
      <c r="I73">
        <v>9.97</v>
      </c>
      <c r="J73">
        <v>4.59</v>
      </c>
      <c r="K73">
        <f t="shared" si="4"/>
        <v>0.3533653846153846</v>
      </c>
      <c r="L73">
        <v>14.98</v>
      </c>
      <c r="M73">
        <v>15.03</v>
      </c>
      <c r="N73">
        <f t="shared" si="5"/>
        <v>831.2216742504746</v>
      </c>
      <c r="O73">
        <f t="shared" si="6"/>
        <v>2184.1125006223383</v>
      </c>
      <c r="P73">
        <f t="shared" si="7"/>
        <v>1352.8908263718636</v>
      </c>
      <c r="R73" s="3">
        <v>3</v>
      </c>
      <c r="S73">
        <f>AVERAGE(P74:P77)</f>
        <v>1503.8510740698025</v>
      </c>
      <c r="T73">
        <f>STDEV(P74:P77)/SQRT(5)</f>
        <v>197.4702867317007</v>
      </c>
    </row>
    <row r="74" spans="1:20" ht="12.75">
      <c r="A74" t="s">
        <v>16</v>
      </c>
      <c r="B74">
        <v>3</v>
      </c>
      <c r="C74" s="1">
        <v>205</v>
      </c>
      <c r="D74">
        <v>43</v>
      </c>
      <c r="E74" t="s">
        <v>20</v>
      </c>
      <c r="F74">
        <v>141</v>
      </c>
      <c r="G74" t="s">
        <v>20</v>
      </c>
      <c r="H74">
        <v>1.06</v>
      </c>
      <c r="I74">
        <v>10.03</v>
      </c>
      <c r="J74">
        <v>4.69</v>
      </c>
      <c r="K74">
        <f t="shared" si="4"/>
        <v>0.4046822742474917</v>
      </c>
      <c r="L74">
        <v>15.02</v>
      </c>
      <c r="M74">
        <v>15.01</v>
      </c>
      <c r="N74">
        <f t="shared" si="5"/>
        <v>707.4314137623663</v>
      </c>
      <c r="O74">
        <f t="shared" si="6"/>
        <v>2321.26240908265</v>
      </c>
      <c r="P74">
        <f t="shared" si="7"/>
        <v>1613.8309953202834</v>
      </c>
      <c r="R74" s="3">
        <v>4</v>
      </c>
      <c r="S74">
        <f>AVERAGE(P78:P81)</f>
        <v>929.1117881256135</v>
      </c>
      <c r="T74">
        <f>STDEV(P78:P81)/SQRT(5)</f>
        <v>98.1171870035093</v>
      </c>
    </row>
    <row r="75" spans="1:20" ht="12.75">
      <c r="A75" t="s">
        <v>17</v>
      </c>
      <c r="B75">
        <v>3</v>
      </c>
      <c r="C75" s="1">
        <v>205</v>
      </c>
      <c r="D75">
        <v>38</v>
      </c>
      <c r="E75" t="s">
        <v>20</v>
      </c>
      <c r="F75">
        <v>142</v>
      </c>
      <c r="G75">
        <v>151</v>
      </c>
      <c r="H75">
        <v>1.04</v>
      </c>
      <c r="I75">
        <v>10.03</v>
      </c>
      <c r="J75">
        <v>4.53</v>
      </c>
      <c r="K75">
        <f t="shared" si="4"/>
        <v>0.3882091212458288</v>
      </c>
      <c r="L75">
        <v>14.99</v>
      </c>
      <c r="M75">
        <v>15.02</v>
      </c>
      <c r="N75">
        <f t="shared" si="5"/>
        <v>653.0045818511288</v>
      </c>
      <c r="O75">
        <f t="shared" si="6"/>
        <v>2512.4762017405633</v>
      </c>
      <c r="P75">
        <f t="shared" si="7"/>
        <v>1859.4716198894344</v>
      </c>
      <c r="R75" s="3">
        <v>5</v>
      </c>
      <c r="S75">
        <f>AVERAGE(P82:P85)</f>
        <v>1082.420610155186</v>
      </c>
      <c r="T75">
        <f>STDEV(P82:P85)/SQRT(5)</f>
        <v>110.13457398374881</v>
      </c>
    </row>
    <row r="76" spans="1:16" ht="12.75">
      <c r="A76" t="s">
        <v>18</v>
      </c>
      <c r="B76">
        <v>3</v>
      </c>
      <c r="C76" s="1">
        <v>205</v>
      </c>
      <c r="D76">
        <v>33</v>
      </c>
      <c r="E76" t="s">
        <v>20</v>
      </c>
      <c r="F76">
        <v>94</v>
      </c>
      <c r="G76">
        <v>100</v>
      </c>
      <c r="H76">
        <v>1.64</v>
      </c>
      <c r="I76">
        <v>10.01</v>
      </c>
      <c r="J76">
        <v>5.78</v>
      </c>
      <c r="K76">
        <f t="shared" si="4"/>
        <v>0.4946236559139786</v>
      </c>
      <c r="L76">
        <v>14.97</v>
      </c>
      <c r="M76">
        <v>15.02</v>
      </c>
      <c r="N76">
        <f t="shared" si="5"/>
        <v>445.6739566088698</v>
      </c>
      <c r="O76">
        <f t="shared" si="6"/>
        <v>1305.6504370983614</v>
      </c>
      <c r="P76">
        <f t="shared" si="7"/>
        <v>859.9764804894917</v>
      </c>
    </row>
    <row r="77" spans="1:16" ht="12.75">
      <c r="A77" t="s">
        <v>19</v>
      </c>
      <c r="B77">
        <v>3</v>
      </c>
      <c r="C77" s="1">
        <v>205</v>
      </c>
      <c r="D77">
        <v>35</v>
      </c>
      <c r="E77" t="s">
        <v>20</v>
      </c>
      <c r="F77">
        <v>105</v>
      </c>
      <c r="G77">
        <v>127</v>
      </c>
      <c r="H77">
        <v>1.64</v>
      </c>
      <c r="I77">
        <v>9.97</v>
      </c>
      <c r="J77">
        <v>4.32</v>
      </c>
      <c r="K77">
        <f t="shared" si="4"/>
        <v>0.3217286914765907</v>
      </c>
      <c r="L77">
        <v>15.01</v>
      </c>
      <c r="M77">
        <v>14.98</v>
      </c>
      <c r="N77">
        <f t="shared" si="5"/>
        <v>724.7655791661278</v>
      </c>
      <c r="O77">
        <f t="shared" si="6"/>
        <v>2406.890779746129</v>
      </c>
      <c r="P77">
        <f t="shared" si="7"/>
        <v>1682.125200580001</v>
      </c>
    </row>
    <row r="78" spans="1:16" ht="12.75">
      <c r="A78" t="s">
        <v>16</v>
      </c>
      <c r="B78">
        <v>4</v>
      </c>
      <c r="C78" s="1">
        <v>205</v>
      </c>
      <c r="D78">
        <v>29</v>
      </c>
      <c r="E78" t="s">
        <v>20</v>
      </c>
      <c r="F78">
        <v>67</v>
      </c>
      <c r="G78">
        <v>83</v>
      </c>
      <c r="H78">
        <v>1.03</v>
      </c>
      <c r="I78">
        <v>9.96</v>
      </c>
      <c r="J78">
        <v>4.13</v>
      </c>
      <c r="K78">
        <f t="shared" si="4"/>
        <v>0.347144456886898</v>
      </c>
      <c r="L78">
        <v>15</v>
      </c>
      <c r="M78">
        <v>15.02</v>
      </c>
      <c r="N78">
        <f t="shared" si="5"/>
        <v>556.9247311827959</v>
      </c>
      <c r="O78">
        <f t="shared" si="6"/>
        <v>1438.4047077015596</v>
      </c>
      <c r="P78">
        <f t="shared" si="7"/>
        <v>881.4799765187637</v>
      </c>
    </row>
    <row r="79" spans="1:16" ht="12.75">
      <c r="A79" t="s">
        <v>17</v>
      </c>
      <c r="B79">
        <v>4</v>
      </c>
      <c r="C79" s="1">
        <v>205</v>
      </c>
      <c r="D79">
        <v>28</v>
      </c>
      <c r="E79" t="s">
        <v>20</v>
      </c>
      <c r="F79">
        <v>72</v>
      </c>
      <c r="G79">
        <v>92</v>
      </c>
      <c r="H79">
        <v>1.05</v>
      </c>
      <c r="I79">
        <v>10.02</v>
      </c>
      <c r="J79">
        <v>5.18</v>
      </c>
      <c r="K79">
        <f t="shared" si="4"/>
        <v>0.4604236343366779</v>
      </c>
      <c r="L79">
        <v>14.98</v>
      </c>
      <c r="M79">
        <v>15.02</v>
      </c>
      <c r="N79">
        <f t="shared" si="5"/>
        <v>405.9650155008938</v>
      </c>
      <c r="O79">
        <f t="shared" si="6"/>
        <v>1185.7313735036093</v>
      </c>
      <c r="P79">
        <f t="shared" si="7"/>
        <v>779.7663580027156</v>
      </c>
    </row>
    <row r="80" spans="1:16" ht="12.75">
      <c r="A80" t="s">
        <v>18</v>
      </c>
      <c r="B80">
        <v>4</v>
      </c>
      <c r="C80" s="1">
        <v>205</v>
      </c>
      <c r="D80">
        <v>29</v>
      </c>
      <c r="E80" t="s">
        <v>20</v>
      </c>
      <c r="F80">
        <v>102</v>
      </c>
      <c r="G80">
        <v>107</v>
      </c>
      <c r="H80">
        <v>1.06</v>
      </c>
      <c r="I80">
        <v>9.99</v>
      </c>
      <c r="J80">
        <v>4.66</v>
      </c>
      <c r="K80">
        <f t="shared" si="4"/>
        <v>0.4031354983202688</v>
      </c>
      <c r="L80">
        <v>14.99</v>
      </c>
      <c r="M80">
        <v>14.97</v>
      </c>
      <c r="N80">
        <f t="shared" si="5"/>
        <v>479.89400340968047</v>
      </c>
      <c r="O80">
        <f t="shared" si="6"/>
        <v>1731.5835374452608</v>
      </c>
      <c r="P80">
        <f t="shared" si="7"/>
        <v>1251.6895340355804</v>
      </c>
    </row>
    <row r="81" spans="1:16" ht="12.75">
      <c r="A81" t="s">
        <v>19</v>
      </c>
      <c r="B81">
        <v>4</v>
      </c>
      <c r="C81" s="1">
        <v>205</v>
      </c>
      <c r="D81">
        <v>24</v>
      </c>
      <c r="E81" t="s">
        <v>20</v>
      </c>
      <c r="F81">
        <v>86</v>
      </c>
      <c r="G81">
        <v>80</v>
      </c>
      <c r="H81">
        <v>1.66</v>
      </c>
      <c r="I81">
        <v>10.03</v>
      </c>
      <c r="J81">
        <v>5.76</v>
      </c>
      <c r="K81">
        <f t="shared" si="4"/>
        <v>0.48984468339307047</v>
      </c>
      <c r="L81">
        <v>14.99</v>
      </c>
      <c r="M81">
        <v>14.99</v>
      </c>
      <c r="N81">
        <f t="shared" si="5"/>
        <v>326.8520477066012</v>
      </c>
      <c r="O81">
        <f t="shared" si="6"/>
        <v>1130.3633316519956</v>
      </c>
      <c r="P81">
        <f t="shared" si="7"/>
        <v>803.5112839453944</v>
      </c>
    </row>
    <row r="82" spans="1:16" ht="12.75">
      <c r="A82" t="s">
        <v>16</v>
      </c>
      <c r="B82">
        <v>5</v>
      </c>
      <c r="C82" s="1">
        <v>205</v>
      </c>
      <c r="D82">
        <v>51</v>
      </c>
      <c r="E82" t="s">
        <v>20</v>
      </c>
      <c r="F82">
        <v>102</v>
      </c>
      <c r="G82">
        <v>104</v>
      </c>
      <c r="H82">
        <v>1.61</v>
      </c>
      <c r="I82">
        <v>10.02</v>
      </c>
      <c r="J82">
        <v>3.91</v>
      </c>
      <c r="K82">
        <f t="shared" si="4"/>
        <v>0.2734839476813317</v>
      </c>
      <c r="L82">
        <v>14.97</v>
      </c>
      <c r="M82">
        <v>15</v>
      </c>
      <c r="N82">
        <f t="shared" si="5"/>
        <v>1245.7088089221922</v>
      </c>
      <c r="O82">
        <f t="shared" si="6"/>
        <v>2510.8115942028985</v>
      </c>
      <c r="P82">
        <f t="shared" si="7"/>
        <v>1265.1027852807063</v>
      </c>
    </row>
    <row r="83" spans="1:16" ht="12.75">
      <c r="A83" t="s">
        <v>17</v>
      </c>
      <c r="B83">
        <v>5</v>
      </c>
      <c r="C83" s="1">
        <v>205</v>
      </c>
      <c r="D83">
        <v>36</v>
      </c>
      <c r="E83" t="s">
        <v>20</v>
      </c>
      <c r="F83">
        <v>81</v>
      </c>
      <c r="G83">
        <v>102</v>
      </c>
      <c r="H83">
        <v>1.63</v>
      </c>
      <c r="I83">
        <v>9.98</v>
      </c>
      <c r="J83">
        <v>4.61</v>
      </c>
      <c r="K83">
        <f t="shared" si="4"/>
        <v>0.3568862275449102</v>
      </c>
      <c r="L83">
        <v>14.99</v>
      </c>
      <c r="M83">
        <v>14.97</v>
      </c>
      <c r="N83">
        <f t="shared" si="5"/>
        <v>672.93184270498</v>
      </c>
      <c r="O83">
        <f t="shared" si="6"/>
        <v>1712.6534949092818</v>
      </c>
      <c r="P83">
        <f t="shared" si="7"/>
        <v>1039.7216522043018</v>
      </c>
    </row>
    <row r="84" spans="1:16" ht="12.75">
      <c r="A84" t="s">
        <v>18</v>
      </c>
      <c r="B84">
        <v>5</v>
      </c>
      <c r="C84" s="1">
        <v>205</v>
      </c>
      <c r="D84">
        <v>40</v>
      </c>
      <c r="E84" t="s">
        <v>20</v>
      </c>
      <c r="F84">
        <v>103</v>
      </c>
      <c r="G84">
        <v>102</v>
      </c>
      <c r="H84">
        <v>1.04</v>
      </c>
      <c r="I84">
        <v>10</v>
      </c>
      <c r="J84">
        <v>3.96</v>
      </c>
      <c r="K84">
        <f t="shared" si="4"/>
        <v>0.3258928571428571</v>
      </c>
      <c r="L84">
        <v>14.97</v>
      </c>
      <c r="M84">
        <v>15.02</v>
      </c>
      <c r="N84">
        <f t="shared" si="5"/>
        <v>819.9046494816117</v>
      </c>
      <c r="O84">
        <f t="shared" si="6"/>
        <v>2094.011637451435</v>
      </c>
      <c r="P84">
        <f t="shared" si="7"/>
        <v>1274.1069879698234</v>
      </c>
    </row>
    <row r="85" spans="1:16" ht="12.75">
      <c r="A85" t="s">
        <v>19</v>
      </c>
      <c r="B85">
        <v>5</v>
      </c>
      <c r="C85" s="1">
        <v>205</v>
      </c>
      <c r="D85">
        <v>57</v>
      </c>
      <c r="E85" t="s">
        <v>20</v>
      </c>
      <c r="F85">
        <v>96</v>
      </c>
      <c r="G85" t="s">
        <v>20</v>
      </c>
      <c r="H85">
        <v>1.07</v>
      </c>
      <c r="I85">
        <v>9.99</v>
      </c>
      <c r="J85">
        <v>4.14</v>
      </c>
      <c r="K85">
        <f t="shared" si="4"/>
        <v>0.3441704035874439</v>
      </c>
      <c r="L85">
        <v>14.97</v>
      </c>
      <c r="M85">
        <v>15.02</v>
      </c>
      <c r="N85">
        <f t="shared" si="5"/>
        <v>1106.3168682642158</v>
      </c>
      <c r="O85">
        <f t="shared" si="6"/>
        <v>1857.0678834301284</v>
      </c>
      <c r="P85">
        <f t="shared" si="7"/>
        <v>750.7510151659126</v>
      </c>
    </row>
    <row r="87" spans="1:20" ht="12.75">
      <c r="A87" t="s">
        <v>16</v>
      </c>
      <c r="B87">
        <v>1</v>
      </c>
      <c r="C87" s="1">
        <v>259</v>
      </c>
      <c r="D87">
        <v>57</v>
      </c>
      <c r="E87">
        <v>56</v>
      </c>
      <c r="F87">
        <v>170</v>
      </c>
      <c r="G87" t="s">
        <v>20</v>
      </c>
      <c r="H87">
        <v>1.26</v>
      </c>
      <c r="I87">
        <v>6.28</v>
      </c>
      <c r="J87">
        <v>3</v>
      </c>
      <c r="K87">
        <f t="shared" si="4"/>
        <v>0.34661354581673304</v>
      </c>
      <c r="L87">
        <v>10.24</v>
      </c>
      <c r="M87">
        <v>10</v>
      </c>
      <c r="N87">
        <f t="shared" si="5"/>
        <v>1591.8529992816093</v>
      </c>
      <c r="O87">
        <f t="shared" si="6"/>
        <v>4904.597701149426</v>
      </c>
      <c r="P87">
        <f t="shared" si="7"/>
        <v>3312.7447018678167</v>
      </c>
      <c r="R87" s="3" t="s">
        <v>16</v>
      </c>
      <c r="S87">
        <f>AVERAGE(P87,P91,P95,P99,P103)</f>
        <v>3079.7620992032435</v>
      </c>
      <c r="T87">
        <f>STDEV(P87,P91,P95,P99,P103)/2</f>
        <v>310.586252344735</v>
      </c>
    </row>
    <row r="88" spans="1:20" ht="12.75">
      <c r="A88" t="s">
        <v>17</v>
      </c>
      <c r="B88">
        <v>1</v>
      </c>
      <c r="C88" s="1">
        <v>259</v>
      </c>
      <c r="D88">
        <v>45</v>
      </c>
      <c r="E88">
        <v>40</v>
      </c>
      <c r="F88">
        <v>163</v>
      </c>
      <c r="G88" t="s">
        <v>20</v>
      </c>
      <c r="H88">
        <v>1.28</v>
      </c>
      <c r="I88">
        <v>6.42</v>
      </c>
      <c r="J88">
        <v>3.02</v>
      </c>
      <c r="K88">
        <f t="shared" si="4"/>
        <v>0.33852140077821014</v>
      </c>
      <c r="L88">
        <v>9.88</v>
      </c>
      <c r="M88">
        <v>10.04</v>
      </c>
      <c r="N88">
        <f t="shared" si="5"/>
        <v>1270.7082693471077</v>
      </c>
      <c r="O88">
        <f t="shared" si="6"/>
        <v>4795.873975362916</v>
      </c>
      <c r="P88">
        <f t="shared" si="7"/>
        <v>3525.1657060158086</v>
      </c>
      <c r="R88" s="3" t="s">
        <v>17</v>
      </c>
      <c r="S88">
        <f>AVERAGE(P88,P92,P96,P100,P104)</f>
        <v>3174.436028895948</v>
      </c>
      <c r="T88">
        <f>STDEV(P88,P92,P96,P100,P104)/2</f>
        <v>287.63167114158057</v>
      </c>
    </row>
    <row r="89" spans="1:20" ht="12.75">
      <c r="A89" t="s">
        <v>18</v>
      </c>
      <c r="B89">
        <v>1</v>
      </c>
      <c r="C89" s="1">
        <v>259</v>
      </c>
      <c r="D89">
        <v>59</v>
      </c>
      <c r="E89">
        <v>43</v>
      </c>
      <c r="F89">
        <v>188</v>
      </c>
      <c r="G89" t="s">
        <v>20</v>
      </c>
      <c r="H89">
        <v>1.29</v>
      </c>
      <c r="I89">
        <v>6.4</v>
      </c>
      <c r="J89">
        <v>3.15</v>
      </c>
      <c r="K89">
        <f t="shared" si="4"/>
        <v>0.3639921722113503</v>
      </c>
      <c r="L89">
        <v>10.13</v>
      </c>
      <c r="M89">
        <v>9.61</v>
      </c>
      <c r="N89">
        <f t="shared" si="5"/>
        <v>1383.1481068687706</v>
      </c>
      <c r="O89">
        <f t="shared" si="6"/>
        <v>5374.553836169761</v>
      </c>
      <c r="P89">
        <f t="shared" si="7"/>
        <v>3991.40572930099</v>
      </c>
      <c r="R89" s="3" t="s">
        <v>18</v>
      </c>
      <c r="S89">
        <f>AVERAGE(P89,P93,P97,P101,P105)</f>
        <v>2966.7458804727444</v>
      </c>
      <c r="T89">
        <f>STDEV(P89,P93,P97,P101,P105)/2</f>
        <v>511.8976730154518</v>
      </c>
    </row>
    <row r="90" spans="1:20" ht="12.75">
      <c r="A90" t="s">
        <v>19</v>
      </c>
      <c r="B90">
        <v>1</v>
      </c>
      <c r="C90" s="1">
        <v>259</v>
      </c>
      <c r="D90">
        <v>68</v>
      </c>
      <c r="E90">
        <v>58</v>
      </c>
      <c r="F90">
        <v>233</v>
      </c>
      <c r="G90">
        <v>230</v>
      </c>
      <c r="H90">
        <v>1.58</v>
      </c>
      <c r="I90">
        <v>6.61</v>
      </c>
      <c r="J90">
        <v>3.27</v>
      </c>
      <c r="K90">
        <f t="shared" si="4"/>
        <v>0.33598409542743535</v>
      </c>
      <c r="L90">
        <v>14.72</v>
      </c>
      <c r="M90">
        <v>14.26</v>
      </c>
      <c r="N90">
        <f t="shared" si="5"/>
        <v>1273.8374710573707</v>
      </c>
      <c r="O90">
        <f t="shared" si="6"/>
        <v>4831.842286529956</v>
      </c>
      <c r="P90">
        <f t="shared" si="7"/>
        <v>3558.0048154725855</v>
      </c>
      <c r="R90" s="3" t="s">
        <v>19</v>
      </c>
      <c r="S90">
        <f>AVERAGE(P90,P94,P98,P102,P106)</f>
        <v>3509.895316939264</v>
      </c>
      <c r="T90">
        <f>STDEV(P90,P94,P98,P102,P106)/2</f>
        <v>341.0398058553009</v>
      </c>
    </row>
    <row r="91" spans="1:18" ht="12.75">
      <c r="A91" t="s">
        <v>16</v>
      </c>
      <c r="B91">
        <v>2</v>
      </c>
      <c r="C91" s="1">
        <v>259</v>
      </c>
      <c r="D91">
        <v>56</v>
      </c>
      <c r="E91">
        <v>48</v>
      </c>
      <c r="F91">
        <v>158</v>
      </c>
      <c r="G91" t="s">
        <v>20</v>
      </c>
      <c r="H91">
        <v>1</v>
      </c>
      <c r="I91">
        <v>5.31</v>
      </c>
      <c r="J91">
        <v>2.01</v>
      </c>
      <c r="K91">
        <f t="shared" si="4"/>
        <v>0.23433874709976796</v>
      </c>
      <c r="L91">
        <v>11.48</v>
      </c>
      <c r="M91">
        <v>11.57</v>
      </c>
      <c r="N91">
        <f t="shared" si="5"/>
        <v>1932.935453824128</v>
      </c>
      <c r="O91">
        <f t="shared" si="6"/>
        <v>5827.464336753468</v>
      </c>
      <c r="P91">
        <f t="shared" si="7"/>
        <v>3894.5288829293404</v>
      </c>
      <c r="R91" s="3"/>
    </row>
    <row r="92" spans="1:20" ht="12.75">
      <c r="A92" t="s">
        <v>17</v>
      </c>
      <c r="B92">
        <v>2</v>
      </c>
      <c r="C92" s="1">
        <v>259</v>
      </c>
      <c r="D92">
        <v>46</v>
      </c>
      <c r="E92">
        <v>46</v>
      </c>
      <c r="F92">
        <v>188</v>
      </c>
      <c r="G92" t="s">
        <v>20</v>
      </c>
      <c r="H92">
        <v>1.58</v>
      </c>
      <c r="I92">
        <v>6.67</v>
      </c>
      <c r="J92">
        <v>3.48</v>
      </c>
      <c r="K92">
        <f t="shared" si="4"/>
        <v>0.37328094302554027</v>
      </c>
      <c r="L92">
        <v>11.68</v>
      </c>
      <c r="M92">
        <v>12.28</v>
      </c>
      <c r="N92">
        <f t="shared" si="5"/>
        <v>1055.0648882480173</v>
      </c>
      <c r="O92">
        <f t="shared" si="6"/>
        <v>4101.320075432883</v>
      </c>
      <c r="P92">
        <f t="shared" si="7"/>
        <v>3046.2551871848655</v>
      </c>
      <c r="R92" s="3">
        <v>1</v>
      </c>
      <c r="S92">
        <f>AVERAGE(P87:P90)</f>
        <v>3596.8302381642998</v>
      </c>
      <c r="T92">
        <f>STDEV(P87:P90)/SQRT(5)</f>
        <v>127.28907487916184</v>
      </c>
    </row>
    <row r="93" spans="1:20" ht="12.75">
      <c r="A93" t="s">
        <v>18</v>
      </c>
      <c r="B93">
        <v>2</v>
      </c>
      <c r="C93" s="1">
        <v>259</v>
      </c>
      <c r="D93">
        <v>44</v>
      </c>
      <c r="E93">
        <v>45</v>
      </c>
      <c r="F93">
        <v>147</v>
      </c>
      <c r="G93" t="s">
        <v>20</v>
      </c>
      <c r="H93">
        <v>1.55</v>
      </c>
      <c r="I93">
        <v>6.65</v>
      </c>
      <c r="J93">
        <v>3.22</v>
      </c>
      <c r="K93">
        <f t="shared" si="4"/>
        <v>0.32745098039215687</v>
      </c>
      <c r="L93">
        <v>11.74</v>
      </c>
      <c r="M93">
        <v>11.54</v>
      </c>
      <c r="N93">
        <f t="shared" si="5"/>
        <v>1157.5656183374308</v>
      </c>
      <c r="O93">
        <f t="shared" si="6"/>
        <v>3890.1399973017574</v>
      </c>
      <c r="P93">
        <f t="shared" si="7"/>
        <v>2732.5743789643266</v>
      </c>
      <c r="R93" s="3">
        <v>2</v>
      </c>
      <c r="S93">
        <f>AVERAGE(P91:P94)</f>
        <v>3321.102535620792</v>
      </c>
      <c r="T93">
        <f>STDEV(P91:P94)/SQRT(5)</f>
        <v>235.90884482597633</v>
      </c>
    </row>
    <row r="94" spans="1:20" ht="12.75">
      <c r="A94" t="s">
        <v>19</v>
      </c>
      <c r="B94">
        <v>2</v>
      </c>
      <c r="C94" s="1">
        <v>259</v>
      </c>
      <c r="D94">
        <v>47</v>
      </c>
      <c r="E94" t="s">
        <v>20</v>
      </c>
      <c r="F94">
        <v>205</v>
      </c>
      <c r="G94" t="s">
        <v>20</v>
      </c>
      <c r="H94">
        <v>1.48</v>
      </c>
      <c r="I94">
        <v>6.68</v>
      </c>
      <c r="J94">
        <v>3.68</v>
      </c>
      <c r="K94">
        <f t="shared" si="4"/>
        <v>0.4230769230769232</v>
      </c>
      <c r="L94">
        <v>9.75</v>
      </c>
      <c r="M94">
        <v>10.2</v>
      </c>
      <c r="N94">
        <f t="shared" si="5"/>
        <v>1139.393939393939</v>
      </c>
      <c r="O94">
        <f t="shared" si="6"/>
        <v>4750.445632798574</v>
      </c>
      <c r="P94">
        <f t="shared" si="7"/>
        <v>3611.0516934046345</v>
      </c>
      <c r="R94" s="3">
        <v>3</v>
      </c>
      <c r="S94">
        <f>AVERAGE(P95:P98)</f>
        <v>3437.874732805393</v>
      </c>
      <c r="T94">
        <f>STDEV(P95:P98)/SQRT(5)</f>
        <v>264.218350837237</v>
      </c>
    </row>
    <row r="95" spans="1:20" ht="12.75">
      <c r="A95" t="s">
        <v>16</v>
      </c>
      <c r="B95">
        <v>3</v>
      </c>
      <c r="C95" s="1">
        <v>259</v>
      </c>
      <c r="D95">
        <v>43</v>
      </c>
      <c r="E95" t="s">
        <v>20</v>
      </c>
      <c r="F95">
        <v>233</v>
      </c>
      <c r="G95" t="s">
        <v>20</v>
      </c>
      <c r="H95">
        <v>1.53</v>
      </c>
      <c r="I95">
        <v>6.79</v>
      </c>
      <c r="J95">
        <v>3.61</v>
      </c>
      <c r="K95">
        <f t="shared" si="4"/>
        <v>0.3954372623574145</v>
      </c>
      <c r="L95">
        <v>15.71</v>
      </c>
      <c r="M95">
        <v>15.87</v>
      </c>
      <c r="N95">
        <f t="shared" si="5"/>
        <v>692.1730401997746</v>
      </c>
      <c r="O95">
        <f t="shared" si="6"/>
        <v>3712.7987009839558</v>
      </c>
      <c r="P95">
        <f t="shared" si="7"/>
        <v>3020.625660784181</v>
      </c>
      <c r="R95" s="3">
        <v>4</v>
      </c>
      <c r="S95">
        <f>AVERAGE(P99:P102)</f>
        <v>3478.815547610854</v>
      </c>
      <c r="T95">
        <f>STDEV(P99:P102)/SQRT(5)</f>
        <v>231.630245585658</v>
      </c>
    </row>
    <row r="96" spans="1:20" ht="12.75">
      <c r="A96" t="s">
        <v>17</v>
      </c>
      <c r="B96">
        <v>3</v>
      </c>
      <c r="C96" s="1">
        <v>259</v>
      </c>
      <c r="D96">
        <v>46</v>
      </c>
      <c r="E96" t="s">
        <v>20</v>
      </c>
      <c r="F96">
        <v>179</v>
      </c>
      <c r="G96" t="s">
        <v>20</v>
      </c>
      <c r="H96">
        <v>1.56</v>
      </c>
      <c r="I96">
        <v>6.58</v>
      </c>
      <c r="J96">
        <v>3.1</v>
      </c>
      <c r="K96">
        <f t="shared" si="4"/>
        <v>0.3067729083665339</v>
      </c>
      <c r="L96">
        <v>11.39</v>
      </c>
      <c r="M96">
        <v>11.24</v>
      </c>
      <c r="N96">
        <f t="shared" si="5"/>
        <v>1316.4886035825455</v>
      </c>
      <c r="O96">
        <f t="shared" si="6"/>
        <v>5191.22336737995</v>
      </c>
      <c r="P96">
        <f t="shared" si="7"/>
        <v>3874.7347637974044</v>
      </c>
      <c r="R96" s="3">
        <v>5</v>
      </c>
      <c r="S96">
        <f>AVERAGE(P103:P106)</f>
        <v>2078.9261026876607</v>
      </c>
      <c r="T96">
        <f>STDEV(P103:P106)/SQRT(5)</f>
        <v>194.18018210983604</v>
      </c>
    </row>
    <row r="97" spans="1:16" ht="12.75">
      <c r="A97" t="s">
        <v>18</v>
      </c>
      <c r="B97">
        <v>3</v>
      </c>
      <c r="C97" s="1">
        <v>259</v>
      </c>
      <c r="D97">
        <v>47</v>
      </c>
      <c r="E97" t="s">
        <v>20</v>
      </c>
      <c r="F97">
        <v>158</v>
      </c>
      <c r="G97" t="s">
        <v>20</v>
      </c>
      <c r="H97">
        <v>1.55</v>
      </c>
      <c r="I97">
        <v>6.6</v>
      </c>
      <c r="J97">
        <v>3.44</v>
      </c>
      <c r="K97">
        <f t="shared" si="4"/>
        <v>0.37425742574257426</v>
      </c>
      <c r="L97">
        <v>10.17</v>
      </c>
      <c r="M97">
        <v>10.35</v>
      </c>
      <c r="N97">
        <f t="shared" si="5"/>
        <v>1234.828029321638</v>
      </c>
      <c r="O97">
        <f t="shared" si="6"/>
        <v>4078.9305523605044</v>
      </c>
      <c r="P97">
        <f t="shared" si="7"/>
        <v>2844.1025230388664</v>
      </c>
    </row>
    <row r="98" spans="1:16" ht="12.75">
      <c r="A98" t="s">
        <v>19</v>
      </c>
      <c r="B98">
        <v>3</v>
      </c>
      <c r="C98" s="1">
        <v>259</v>
      </c>
      <c r="D98">
        <v>45</v>
      </c>
      <c r="E98" t="s">
        <v>20</v>
      </c>
      <c r="F98">
        <v>225</v>
      </c>
      <c r="G98" t="s">
        <v>20</v>
      </c>
      <c r="H98">
        <v>1.55</v>
      </c>
      <c r="I98">
        <v>6.75</v>
      </c>
      <c r="J98">
        <v>3.18</v>
      </c>
      <c r="K98">
        <f t="shared" si="4"/>
        <v>0.31346153846153846</v>
      </c>
      <c r="L98">
        <v>14.45</v>
      </c>
      <c r="M98">
        <v>14.34</v>
      </c>
      <c r="N98">
        <f t="shared" si="5"/>
        <v>993.4829218587471</v>
      </c>
      <c r="O98">
        <f t="shared" si="6"/>
        <v>5005.518905459866</v>
      </c>
      <c r="P98">
        <f t="shared" si="7"/>
        <v>4012.035983601119</v>
      </c>
    </row>
    <row r="99" spans="1:16" ht="12.75">
      <c r="A99" t="s">
        <v>16</v>
      </c>
      <c r="B99">
        <v>4</v>
      </c>
      <c r="C99" s="1">
        <v>259</v>
      </c>
      <c r="D99">
        <v>45</v>
      </c>
      <c r="E99" t="s">
        <v>20</v>
      </c>
      <c r="F99">
        <v>194</v>
      </c>
      <c r="G99" t="s">
        <v>20</v>
      </c>
      <c r="H99">
        <v>1.56</v>
      </c>
      <c r="I99">
        <v>6.68</v>
      </c>
      <c r="J99">
        <v>3.18</v>
      </c>
      <c r="K99">
        <f t="shared" si="4"/>
        <v>0.31640625000000006</v>
      </c>
      <c r="L99">
        <v>15.43</v>
      </c>
      <c r="M99">
        <v>15.66</v>
      </c>
      <c r="N99">
        <f t="shared" si="5"/>
        <v>921.725354648232</v>
      </c>
      <c r="O99">
        <f t="shared" si="6"/>
        <v>3915.2988663418623</v>
      </c>
      <c r="P99">
        <f t="shared" si="7"/>
        <v>2993.5735116936303</v>
      </c>
    </row>
    <row r="100" spans="1:16" ht="12.75">
      <c r="A100" t="s">
        <v>17</v>
      </c>
      <c r="B100">
        <v>4</v>
      </c>
      <c r="C100" s="1">
        <v>259</v>
      </c>
      <c r="D100">
        <v>43</v>
      </c>
      <c r="E100" t="s">
        <v>20</v>
      </c>
      <c r="F100">
        <v>189</v>
      </c>
      <c r="G100" t="s">
        <v>20</v>
      </c>
      <c r="H100">
        <v>1.52</v>
      </c>
      <c r="I100">
        <v>6.67</v>
      </c>
      <c r="J100">
        <v>3.27</v>
      </c>
      <c r="K100">
        <f t="shared" si="4"/>
        <v>0.3398058252427184</v>
      </c>
      <c r="L100">
        <v>13.55</v>
      </c>
      <c r="M100">
        <v>13.86</v>
      </c>
      <c r="N100">
        <f t="shared" si="5"/>
        <v>933.8956246705325</v>
      </c>
      <c r="O100">
        <f t="shared" si="6"/>
        <v>4012.987012987014</v>
      </c>
      <c r="P100">
        <f t="shared" si="7"/>
        <v>3079.0913883164817</v>
      </c>
    </row>
    <row r="101" spans="1:16" ht="12.75">
      <c r="A101" t="s">
        <v>18</v>
      </c>
      <c r="B101">
        <v>4</v>
      </c>
      <c r="C101" s="1">
        <v>259</v>
      </c>
      <c r="D101">
        <v>33</v>
      </c>
      <c r="E101">
        <v>31</v>
      </c>
      <c r="F101">
        <v>185</v>
      </c>
      <c r="G101" t="s">
        <v>20</v>
      </c>
      <c r="H101">
        <v>1.28</v>
      </c>
      <c r="I101">
        <v>6.42</v>
      </c>
      <c r="J101">
        <v>3.3</v>
      </c>
      <c r="K101">
        <f t="shared" si="4"/>
        <v>0.3929961089494163</v>
      </c>
      <c r="L101">
        <v>9.6</v>
      </c>
      <c r="M101">
        <v>10.07</v>
      </c>
      <c r="N101">
        <f t="shared" si="5"/>
        <v>848.1848184818484</v>
      </c>
      <c r="O101">
        <f t="shared" si="6"/>
        <v>4674.702822814556</v>
      </c>
      <c r="P101">
        <f t="shared" si="7"/>
        <v>3826.518004332708</v>
      </c>
    </row>
    <row r="102" spans="1:16" ht="12.75">
      <c r="A102" t="s">
        <v>19</v>
      </c>
      <c r="B102">
        <v>4</v>
      </c>
      <c r="C102" s="1">
        <v>259</v>
      </c>
      <c r="D102">
        <v>35</v>
      </c>
      <c r="E102">
        <v>36</v>
      </c>
      <c r="F102">
        <v>227</v>
      </c>
      <c r="G102" t="s">
        <v>20</v>
      </c>
      <c r="H102">
        <v>1.53</v>
      </c>
      <c r="I102">
        <v>6.69</v>
      </c>
      <c r="J102">
        <v>3.22</v>
      </c>
      <c r="K102">
        <f t="shared" si="4"/>
        <v>0.32751937984496127</v>
      </c>
      <c r="L102">
        <v>14.63</v>
      </c>
      <c r="M102">
        <v>14.57</v>
      </c>
      <c r="N102">
        <f t="shared" si="5"/>
        <v>740.8785546437367</v>
      </c>
      <c r="O102">
        <f t="shared" si="6"/>
        <v>4756.957840744335</v>
      </c>
      <c r="P102">
        <f t="shared" si="7"/>
        <v>4016.0792861005984</v>
      </c>
    </row>
    <row r="103" spans="1:16" ht="12.75">
      <c r="A103" t="s">
        <v>16</v>
      </c>
      <c r="B103">
        <v>5</v>
      </c>
      <c r="C103" s="1">
        <v>259</v>
      </c>
      <c r="D103">
        <v>28</v>
      </c>
      <c r="E103">
        <v>33</v>
      </c>
      <c r="F103">
        <v>122</v>
      </c>
      <c r="G103" t="s">
        <v>20</v>
      </c>
      <c r="H103">
        <v>1.01</v>
      </c>
      <c r="I103">
        <v>6.15</v>
      </c>
      <c r="J103">
        <v>2.86</v>
      </c>
      <c r="K103">
        <f t="shared" si="4"/>
        <v>0.3599221789883268</v>
      </c>
      <c r="L103">
        <v>11.34</v>
      </c>
      <c r="M103">
        <v>11.59</v>
      </c>
      <c r="N103">
        <f t="shared" si="5"/>
        <v>747.271080604414</v>
      </c>
      <c r="O103">
        <f t="shared" si="6"/>
        <v>2924.608819345662</v>
      </c>
      <c r="P103">
        <f t="shared" si="7"/>
        <v>2177.3377387412484</v>
      </c>
    </row>
    <row r="104" spans="1:16" ht="12.75">
      <c r="A104" t="s">
        <v>17</v>
      </c>
      <c r="B104">
        <v>5</v>
      </c>
      <c r="C104" s="1">
        <v>259</v>
      </c>
      <c r="D104">
        <v>63</v>
      </c>
      <c r="E104">
        <v>40</v>
      </c>
      <c r="F104">
        <v>168</v>
      </c>
      <c r="G104" t="s">
        <v>20</v>
      </c>
      <c r="H104">
        <v>1.61</v>
      </c>
      <c r="I104">
        <v>6.68</v>
      </c>
      <c r="J104">
        <v>3.18</v>
      </c>
      <c r="K104">
        <f t="shared" si="4"/>
        <v>0.3096646942800789</v>
      </c>
      <c r="L104">
        <v>16.03</v>
      </c>
      <c r="M104">
        <v>16.03</v>
      </c>
      <c r="N104">
        <f t="shared" si="5"/>
        <v>1037.4854472704442</v>
      </c>
      <c r="O104">
        <f t="shared" si="6"/>
        <v>3384.4185464356237</v>
      </c>
      <c r="P104">
        <f t="shared" si="7"/>
        <v>2346.9330991651796</v>
      </c>
    </row>
    <row r="105" spans="1:16" ht="12.75">
      <c r="A105" t="s">
        <v>18</v>
      </c>
      <c r="B105">
        <v>5</v>
      </c>
      <c r="C105" s="1">
        <v>259</v>
      </c>
      <c r="D105">
        <v>40</v>
      </c>
      <c r="E105">
        <v>38</v>
      </c>
      <c r="F105">
        <v>123</v>
      </c>
      <c r="G105" t="s">
        <v>20</v>
      </c>
      <c r="H105">
        <v>1.54</v>
      </c>
      <c r="I105">
        <v>6.66</v>
      </c>
      <c r="J105">
        <v>3.56</v>
      </c>
      <c r="K105">
        <f t="shared" si="4"/>
        <v>0.39453125</v>
      </c>
      <c r="L105">
        <v>15.53</v>
      </c>
      <c r="M105">
        <v>15.02</v>
      </c>
      <c r="N105">
        <f t="shared" si="5"/>
        <v>636.5195437766571</v>
      </c>
      <c r="O105">
        <f t="shared" si="6"/>
        <v>2075.648310503487</v>
      </c>
      <c r="P105">
        <f t="shared" si="7"/>
        <v>1439.1287667268302</v>
      </c>
    </row>
    <row r="106" spans="1:16" ht="12.75">
      <c r="A106" t="s">
        <v>19</v>
      </c>
      <c r="B106">
        <v>5</v>
      </c>
      <c r="C106" s="1">
        <v>259</v>
      </c>
      <c r="D106">
        <v>36</v>
      </c>
      <c r="E106" t="s">
        <v>20</v>
      </c>
      <c r="F106">
        <v>136</v>
      </c>
      <c r="G106" t="s">
        <v>20</v>
      </c>
      <c r="H106">
        <v>1.01</v>
      </c>
      <c r="I106">
        <v>6.15</v>
      </c>
      <c r="J106">
        <v>2.84</v>
      </c>
      <c r="K106">
        <f t="shared" si="4"/>
        <v>0.3560311284046692</v>
      </c>
      <c r="L106">
        <v>12.13</v>
      </c>
      <c r="M106">
        <v>11.99</v>
      </c>
      <c r="N106">
        <f t="shared" si="5"/>
        <v>833.5923668455124</v>
      </c>
      <c r="O106">
        <f t="shared" si="6"/>
        <v>3185.8971729628975</v>
      </c>
      <c r="P106">
        <f t="shared" si="7"/>
        <v>2352.304806117385</v>
      </c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Fisk</dc:creator>
  <cp:keywords/>
  <dc:description/>
  <cp:lastModifiedBy>Will Kessler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